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Worked example" sheetId="2" state="visible" r:id="rId2"/>
    <sheet xmlns:r="http://schemas.openxmlformats.org/officeDocument/2006/relationships" name="Refurb" sheetId="3" state="visible" r:id="rId3"/>
    <sheet xmlns:r="http://schemas.openxmlformats.org/officeDocument/2006/relationships" name="SDLT" sheetId="4" state="visible" r:id="rId4"/>
    <sheet xmlns:r="http://schemas.openxmlformats.org/officeDocument/2006/relationships" name="Guid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"/>
    <numFmt numFmtId="165" formatCode="£#,##0.00"/>
  </numFmts>
  <fonts count="11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i val="1"/>
      <color rgb="00D9D3C8"/>
      <sz val="10"/>
    </font>
    <font>
      <name val="Segoe UI"/>
      <i val="1"/>
      <color rgb="005E626B"/>
      <sz val="9"/>
    </font>
    <font>
      <name val="Segoe UI"/>
      <b val="1"/>
      <color rgb="00FFFFFF"/>
      <sz val="11"/>
    </font>
    <font>
      <name val="Segoe UI"/>
      <color rgb="001A1A1E"/>
      <sz val="10"/>
    </font>
    <font>
      <name val="Consolas"/>
      <b val="1"/>
      <color rgb="00003366"/>
      <sz val="10"/>
    </font>
    <font>
      <name val="Consolas"/>
      <b val="1"/>
      <color rgb="001A1A1E"/>
      <sz val="10"/>
    </font>
    <font>
      <name val="Segoe UI"/>
      <b val="1"/>
      <color rgb="001A1A1E"/>
      <sz val="10"/>
    </font>
    <font>
      <name val="Consolas"/>
      <b val="1"/>
      <color rgb="009A3520"/>
      <sz val="11"/>
    </font>
    <font>
      <name val="Segoe UI"/>
      <i val="1"/>
      <color rgb="009A3520"/>
      <sz val="10"/>
    </font>
  </fonts>
  <fills count="8">
    <fill>
      <patternFill/>
    </fill>
    <fill>
      <patternFill patternType="gray125"/>
    </fill>
    <fill>
      <patternFill patternType="solid">
        <fgColor rgb="001A1A1E"/>
        <bgColor rgb="001A1A1E"/>
      </patternFill>
    </fill>
    <fill>
      <patternFill patternType="solid">
        <fgColor rgb="00232329"/>
        <bgColor rgb="00232329"/>
      </patternFill>
    </fill>
    <fill>
      <patternFill patternType="solid">
        <fgColor rgb="00FFFFFF"/>
        <bgColor rgb="00FFFFFF"/>
      </patternFill>
    </fill>
    <fill>
      <patternFill patternType="solid">
        <fgColor rgb="00F4F1EC"/>
        <bgColor rgb="00F4F1EC"/>
      </patternFill>
    </fill>
    <fill>
      <patternFill patternType="solid">
        <fgColor rgb="00ECE8E1"/>
        <bgColor rgb="00ECE8E1"/>
      </patternFill>
    </fill>
    <fill>
      <patternFill patternType="solid">
        <fgColor rgb="00FBEAE7"/>
        <bgColor rgb="00FBEAE7"/>
      </patternFill>
    </fill>
  </fills>
  <borders count="7">
    <border>
      <left/>
      <right/>
      <top/>
      <bottom/>
      <diagonal/>
    </border>
    <border>
      <left style="thin">
        <color rgb="00D9D3C8"/>
      </left>
      <right style="thin">
        <color rgb="00D9D3C8"/>
      </right>
      <top style="thin">
        <color rgb="00D9D3C8"/>
      </top>
      <bottom style="thin">
        <color rgb="00D9D3C8"/>
      </bottom>
    </border>
    <border>
      <left/>
      <right/>
      <top style="thin">
        <color rgb="00D9D3C8"/>
      </top>
      <bottom/>
      <diagonal/>
    </border>
    <border>
      <left/>
      <right style="thin">
        <color rgb="00D9D3C8"/>
      </right>
      <top style="thin">
        <color rgb="00D9D3C8"/>
      </top>
      <bottom/>
      <diagonal/>
    </border>
    <border>
      <left/>
      <right/>
      <top style="thin">
        <color rgb="00D9D3C8"/>
      </top>
      <bottom style="thin">
        <color rgb="00D9D3C8"/>
      </bottom>
      <diagonal/>
    </border>
    <border>
      <left/>
      <right style="thin">
        <color rgb="00D9D3C8"/>
      </right>
      <top style="thin">
        <color rgb="00D9D3C8"/>
      </top>
      <bottom style="thin">
        <color rgb="00D9D3C8"/>
      </bottom>
      <diagonal/>
    </border>
    <border>
      <left style="thin">
        <color rgb="008A8F98"/>
      </left>
      <right style="thin">
        <color rgb="008A8F98"/>
      </right>
      <top style="thin">
        <color rgb="008A8F98"/>
      </top>
      <bottom style="thin">
        <color rgb="008A8F9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4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3" borderId="0" applyAlignment="1" pivotButton="0" quotePrefix="0" xfId="0">
      <alignment horizontal="left" vertical="center" indent="1"/>
    </xf>
    <xf numFmtId="0" fontId="5" fillId="0" borderId="1" pivotButton="0" quotePrefix="0" xfId="0"/>
    <xf numFmtId="49" fontId="6" fillId="4" borderId="6" applyAlignment="1" pivotButton="0" quotePrefix="0" xfId="0">
      <alignment horizontal="right" vertical="center"/>
    </xf>
    <xf numFmtId="164" fontId="6" fillId="4" borderId="6" applyAlignment="1" pivotButton="0" quotePrefix="0" xfId="0">
      <alignment horizontal="right" vertical="center"/>
    </xf>
    <xf numFmtId="164" fontId="7" fillId="5" borderId="1" applyAlignment="1" pivotButton="0" quotePrefix="0" xfId="0">
      <alignment horizontal="right" vertical="center"/>
    </xf>
    <xf numFmtId="0" fontId="8" fillId="0" borderId="1" pivotButton="0" quotePrefix="0" xfId="0"/>
    <xf numFmtId="10" fontId="6" fillId="4" borderId="6" applyAlignment="1" pivotButton="0" quotePrefix="0" xfId="0">
      <alignment horizontal="right" vertical="center"/>
    </xf>
    <xf numFmtId="1" fontId="6" fillId="4" borderId="6" applyAlignment="1" pivotButton="0" quotePrefix="0" xfId="0">
      <alignment horizontal="right" vertical="center"/>
    </xf>
    <xf numFmtId="165" fontId="7" fillId="5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right" vertical="center"/>
    </xf>
    <xf numFmtId="0" fontId="0" fillId="6" borderId="1" applyAlignment="1" pivotButton="0" quotePrefix="0" xfId="0">
      <alignment horizontal="right" vertical="center"/>
    </xf>
    <xf numFmtId="165" fontId="9" fillId="7" borderId="1" applyAlignment="1" pivotButton="0" quotePrefix="0" xfId="0">
      <alignment horizontal="right" vertical="center"/>
    </xf>
    <xf numFmtId="10" fontId="7" fillId="5" borderId="1" applyAlignment="1" pivotButton="0" quotePrefix="0" xfId="0">
      <alignment horizontal="right" vertical="center"/>
    </xf>
    <xf numFmtId="0" fontId="3" fillId="0" borderId="0" applyAlignment="1" pivotButton="0" quotePrefix="0" xfId="0">
      <alignment vertical="top" wrapText="1"/>
    </xf>
    <xf numFmtId="0" fontId="10" fillId="0" borderId="0" pivotButton="0" quotePrefix="0" xfId="0"/>
    <xf numFmtId="0" fontId="2" fillId="2" borderId="0" pivotButton="0" quotePrefix="0" xfId="0"/>
    <xf numFmtId="0" fontId="0" fillId="0" borderId="1" pivotButton="0" quotePrefix="0" xfId="0"/>
    <xf numFmtId="164" fontId="0" fillId="5" borderId="1" pivotButton="0" quotePrefix="0" xfId="0"/>
    <xf numFmtId="0" fontId="6" fillId="4" borderId="6" pivotButton="0" quotePrefix="0" xfId="0"/>
    <xf numFmtId="0" fontId="8" fillId="0" borderId="0" pivotButton="0" quotePrefix="0" xfId="0"/>
    <xf numFmtId="164" fontId="9" fillId="7" borderId="0" pivotButton="0" quotePrefix="0" xfId="0"/>
    <xf numFmtId="0" fontId="1" fillId="2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 outlineLevelCol="0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4" customHeight="1">
      <c r="A1" s="1" t="inlineStr">
        <is>
          <t>DEAL ANALYSER: BLANK TEMPLATE</t>
        </is>
      </c>
    </row>
    <row r="2">
      <c r="A2" s="2" t="inlineStr">
        <is>
          <t>Free UK property deal spreadsheet · dealanalyser.co.uk · a free tool by BrickSift</t>
        </is>
      </c>
    </row>
    <row r="3">
      <c r="A3" s="3" t="inlineStr">
        <is>
          <t>White cells are yours to fill. Shaded cells work themselves out. A result appears once every input it needs is filled.</t>
        </is>
      </c>
    </row>
    <row r="5">
      <c r="A5" s="4" t="inlineStr">
        <is>
          <t>Input</t>
        </is>
      </c>
      <c r="B5" s="4" t="inlineStr">
        <is>
          <t>Your figure</t>
        </is>
      </c>
      <c r="C5" s="4" t="inlineStr">
        <is>
          <t>Notes</t>
        </is>
      </c>
      <c r="D5" s="5" t="n"/>
      <c r="E5" s="6" t="n"/>
    </row>
    <row r="6" ht="22" customHeight="1">
      <c r="A6" s="7" t="inlineStr">
        <is>
          <t>THE BUY</t>
        </is>
      </c>
    </row>
    <row r="7">
      <c r="A7" s="8" t="inlineStr">
        <is>
          <t>Property / label</t>
        </is>
      </c>
      <c r="B7" s="9" t="n"/>
      <c r="C7" s="3" t="inlineStr">
        <is>
          <t>Optional</t>
        </is>
      </c>
    </row>
    <row r="8">
      <c r="A8" s="8" t="inlineStr">
        <is>
          <t>Purchase price</t>
        </is>
      </c>
      <c r="B8" s="10" t="n"/>
      <c r="C8" s="3" t="inlineStr"/>
    </row>
    <row r="9">
      <c r="A9" s="8" t="inlineStr">
        <is>
          <t>Buying costs (legals, survey, sourcing, broker)</t>
        </is>
      </c>
      <c r="B9" s="10" t="n"/>
      <c r="C9" s="3" t="inlineStr"/>
    </row>
    <row r="10">
      <c r="A10" s="8" t="inlineStr">
        <is>
          <t>Additional property? (Yes / No)</t>
        </is>
      </c>
      <c r="B10" s="9" t="n"/>
      <c r="C10" s="3" t="inlineStr">
        <is>
          <t>Yes if you will own more than one home</t>
        </is>
      </c>
    </row>
    <row r="11">
      <c r="A11" s="8" t="inlineStr">
        <is>
          <t>Stamp duty (SDLT), worked out</t>
        </is>
      </c>
      <c r="B11" s="11">
        <f>IF(OR(B8="",B10=""),"",(MAX(0,MIN(B8,250000)-125000)*0.02+MAX(0,MIN(B8,925000)-250000)*0.05+MAX(0,MIN(B8,1500000)-925000)*0.1+MAX(0,B8-1500000)*0.12)+IF(AND(B10="Yes",B8&gt;=40000),B8*0.05,0))</f>
        <v/>
      </c>
      <c r="C11" s="3" t="inlineStr">
        <is>
          <t>England and NI rates (see SDLT tab)</t>
        </is>
      </c>
    </row>
    <row r="12">
      <c r="A12" s="8" t="inlineStr">
        <is>
          <t>Stamp duty, your own figure</t>
        </is>
      </c>
      <c r="B12" s="10" t="n"/>
      <c r="C12" s="3" t="inlineStr">
        <is>
          <t>Optional. Overrides the line above. Scotland (LBTT) / Wales (LTT): enter here</t>
        </is>
      </c>
    </row>
    <row r="13">
      <c r="A13" s="12" t="inlineStr">
        <is>
          <t>Stamp duty used</t>
        </is>
      </c>
      <c r="B13" s="11">
        <f>IF(B12&lt;&gt;"",B12,B11)</f>
        <v/>
      </c>
      <c r="C13" s="3" t="inlineStr"/>
    </row>
    <row r="14">
      <c r="A14" s="8" t="inlineStr">
        <is>
          <t>Refurb / other works</t>
        </is>
      </c>
      <c r="B14" s="10" t="n"/>
      <c r="C14" s="3" t="inlineStr">
        <is>
          <t>Type a figure, or use the Refurb tab total</t>
        </is>
      </c>
    </row>
    <row r="15" ht="22" customHeight="1">
      <c r="A15" s="7" t="inlineStr">
        <is>
          <t>FINANCE (THE PURCHASE LOAN)</t>
        </is>
      </c>
    </row>
    <row r="16">
      <c r="A16" s="8" t="inlineStr">
        <is>
          <t>Finance type (Cash / Mortgage / Bridging)</t>
        </is>
      </c>
      <c r="B16" s="9" t="n"/>
      <c r="C16" s="3" t="inlineStr"/>
    </row>
    <row r="17">
      <c r="A17" s="8" t="inlineStr">
        <is>
          <t>Loan size, % of purchase price</t>
        </is>
      </c>
      <c r="B17" s="13" t="n"/>
      <c r="C17" s="3" t="inlineStr">
        <is>
          <t>Mortgage or bridging</t>
        </is>
      </c>
    </row>
    <row r="18">
      <c r="A18" s="8" t="inlineStr">
        <is>
          <t>Annual interest rate</t>
        </is>
      </c>
      <c r="B18" s="13" t="n"/>
      <c r="C18" s="3" t="inlineStr">
        <is>
          <t>Monthly bridge rate × 12</t>
        </is>
      </c>
    </row>
    <row r="19">
      <c r="A19" s="8" t="inlineStr">
        <is>
          <t>Bridging loan months</t>
        </is>
      </c>
      <c r="B19" s="14" t="n"/>
      <c r="C19" s="3" t="inlineStr">
        <is>
          <t>Bridging only</t>
        </is>
      </c>
    </row>
    <row r="20">
      <c r="A20" s="8" t="inlineStr">
        <is>
          <t>Lender fees</t>
        </is>
      </c>
      <c r="B20" s="10" t="n"/>
      <c r="C20" s="3" t="inlineStr">
        <is>
          <t>Optional; blank = £0</t>
        </is>
      </c>
    </row>
    <row r="21" ht="22" customHeight="1">
      <c r="A21" s="7" t="inlineStr">
        <is>
          <t>THE HOLD AND THE EXIT</t>
        </is>
      </c>
    </row>
    <row r="22">
      <c r="A22" s="8" t="inlineStr">
        <is>
          <t>Final property value (GDV)</t>
        </is>
      </c>
      <c r="B22" s="10" t="n"/>
      <c r="C22" s="3" t="inlineStr">
        <is>
          <t>Flip: sale value. BRRR: refinance valuation</t>
        </is>
      </c>
    </row>
    <row r="23">
      <c r="A23" s="8" t="inlineStr">
        <is>
          <t>Selling costs (agent + legal fees)</t>
        </is>
      </c>
      <c r="B23" s="10" t="n"/>
      <c r="C23" s="3" t="inlineStr">
        <is>
          <t>Flip</t>
        </is>
      </c>
    </row>
    <row r="24">
      <c r="A24" s="8" t="inlineStr">
        <is>
          <t>Refinance loan size, % of final value</t>
        </is>
      </c>
      <c r="B24" s="13" t="n"/>
      <c r="C24" s="3" t="inlineStr">
        <is>
          <t>BRRR</t>
        </is>
      </c>
    </row>
    <row r="25">
      <c r="A25" s="8" t="inlineStr">
        <is>
          <t>Refinance annual interest rate</t>
        </is>
      </c>
      <c r="B25" s="13" t="n"/>
      <c r="C25" s="3" t="inlineStr">
        <is>
          <t>BRRR, interest only</t>
        </is>
      </c>
    </row>
    <row r="26">
      <c r="A26" s="8" t="inlineStr">
        <is>
          <t>Refinance lender fees</t>
        </is>
      </c>
      <c r="B26" s="10" t="n"/>
      <c r="C26" s="3" t="inlineStr">
        <is>
          <t>BRRR. Optional; blank = £0</t>
        </is>
      </c>
    </row>
    <row r="27">
      <c r="A27" s="8" t="inlineStr">
        <is>
          <t>Monthly rent (single let)</t>
        </is>
      </c>
      <c r="B27" s="10" t="n"/>
      <c r="C27" s="3" t="inlineStr">
        <is>
          <t>BTL and BRRR</t>
        </is>
      </c>
    </row>
    <row r="28">
      <c r="A28" s="8" t="inlineStr">
        <is>
          <t>Management, % of rent (single let)</t>
        </is>
      </c>
      <c r="B28" s="13" t="n"/>
      <c r="C28" s="3" t="inlineStr">
        <is>
          <t>BTL and BRRR</t>
        </is>
      </c>
    </row>
    <row r="29">
      <c r="A29" s="8" t="inlineStr">
        <is>
          <t>Monthly running costs (single let)</t>
        </is>
      </c>
      <c r="B29" s="10" t="n"/>
      <c r="C29" s="3" t="inlineStr">
        <is>
          <t>Insurance, maintenance, empty months, bills</t>
        </is>
      </c>
    </row>
    <row r="30">
      <c r="A30" s="8" t="inlineStr">
        <is>
          <t>HMO: number of rooms</t>
        </is>
      </c>
      <c r="B30" s="14" t="n"/>
      <c r="C30" s="3" t="inlineStr">
        <is>
          <t>HMO</t>
        </is>
      </c>
    </row>
    <row r="31">
      <c r="A31" s="8" t="inlineStr">
        <is>
          <t>HMO: rent per room, per month</t>
        </is>
      </c>
      <c r="B31" s="10" t="n"/>
      <c r="C31" s="3" t="inlineStr">
        <is>
          <t>HMO</t>
        </is>
      </c>
    </row>
    <row r="32">
      <c r="A32" s="8" t="inlineStr">
        <is>
          <t>HMO: total monthly rent</t>
        </is>
      </c>
      <c r="B32" s="10" t="n"/>
      <c r="C32" s="3" t="inlineStr">
        <is>
          <t>Optional. Overrides rooms × rent per room</t>
        </is>
      </c>
    </row>
    <row r="33">
      <c r="A33" s="8" t="inlineStr">
        <is>
          <t>HMO: management, % of rent</t>
        </is>
      </c>
      <c r="B33" s="13" t="n"/>
      <c r="C33" s="3" t="inlineStr">
        <is>
          <t>HMO</t>
        </is>
      </c>
    </row>
    <row r="34">
      <c r="A34" s="8" t="inlineStr">
        <is>
          <t>HMO: monthly running costs</t>
        </is>
      </c>
      <c r="B34" s="10" t="n"/>
      <c r="C34" s="3" t="inlineStr">
        <is>
          <t>Bills, council tax, broadband, cleaning, maintenance</t>
        </is>
      </c>
    </row>
    <row r="35" ht="22" customHeight="1">
      <c r="A35" s="7" t="inlineStr">
        <is>
          <t>STAGE 1, WORKED OUT</t>
        </is>
      </c>
    </row>
    <row r="36">
      <c r="A36" s="8" t="inlineStr">
        <is>
          <t>Loan</t>
        </is>
      </c>
      <c r="B36" s="15">
        <f>IF(OR(B8="",B16=""),"",IF(B16="Cash",0,IF(B17="","",B8*B17)))</f>
        <v/>
      </c>
      <c r="C36" s="3" t="inlineStr"/>
    </row>
    <row r="37">
      <c r="A37" s="8" t="inlineStr">
        <is>
          <t>Deposit</t>
        </is>
      </c>
      <c r="B37" s="15">
        <f>IF(B36="","",B8-B36)</f>
        <v/>
      </c>
      <c r="C37" s="3" t="inlineStr"/>
    </row>
    <row r="38">
      <c r="A38" s="8" t="inlineStr">
        <is>
          <t>Lending cost (fees, plus bridging interest)</t>
        </is>
      </c>
      <c r="B38" s="15">
        <f>IF(B36="","",IF(B16="Cash",0,IF(B16="Mortgage",N(B20),IF(OR(B18="",B19=""),"",N(B20)+B36*B18*B19/12))))</f>
        <v/>
      </c>
      <c r="C38" s="3" t="inlineStr"/>
    </row>
    <row r="39">
      <c r="A39" s="12" t="inlineStr">
        <is>
          <t>Money in (your cash)</t>
        </is>
      </c>
      <c r="B39" s="15">
        <f>IF(OR(B37="",B38="",B9="",B13="",B14=""),"",B37+B9+B13+B38+B14)</f>
        <v/>
      </c>
      <c r="C39" s="3" t="inlineStr"/>
    </row>
    <row r="40">
      <c r="A40" s="8" t="inlineStr">
        <is>
          <t>Total cost</t>
        </is>
      </c>
      <c r="B40" s="15">
        <f>IF(B39="","",B8+B9+B13+B38+B14)</f>
        <v/>
      </c>
      <c r="C40" s="3" t="inlineStr"/>
    </row>
    <row r="41" ht="22" customHeight="1">
      <c r="A41" s="7" t="inlineStr">
        <is>
          <t>RESULTS, SIDE BY SIDE</t>
        </is>
      </c>
    </row>
    <row r="42">
      <c r="A42" s="16" t="inlineStr"/>
      <c r="B42" s="16" t="inlineStr">
        <is>
          <t>Buy to let</t>
        </is>
      </c>
      <c r="C42" s="16" t="inlineStr">
        <is>
          <t>HMO</t>
        </is>
      </c>
      <c r="D42" s="16" t="inlineStr">
        <is>
          <t>Flip</t>
        </is>
      </c>
      <c r="E42" s="16" t="inlineStr">
        <is>
          <t>BRRR</t>
        </is>
      </c>
    </row>
    <row r="43">
      <c r="A43" s="12" t="inlineStr">
        <is>
          <t>Rent per month</t>
        </is>
      </c>
      <c r="B43" s="15">
        <f>IF(B27="","",B27)</f>
        <v/>
      </c>
      <c r="C43" s="15">
        <f>IF(B32&lt;&gt;"",B32,IF(OR(B30="",B31=""),"",B30*B31))</f>
        <v/>
      </c>
      <c r="D43" s="17" t="n"/>
      <c r="E43" s="15">
        <f>IF(B27="","",B27)</f>
        <v/>
      </c>
    </row>
    <row r="44">
      <c r="A44" s="12" t="inlineStr">
        <is>
          <t>Mortgage payment per month (interest only)</t>
        </is>
      </c>
      <c r="B44" s="15">
        <f>IF(B36="","",IF(B16="Cash",0,IF(B18="","",B36*B18/12)))</f>
        <v/>
      </c>
      <c r="C44" s="15">
        <f>IF(B36="","",IF(B16="Cash",0,IF(B18="","",B36*B18/12)))</f>
        <v/>
      </c>
      <c r="D44" s="17" t="n"/>
      <c r="E44" s="15">
        <f>IF(OR(E49="",B25=""),"",E49*B25/12)</f>
        <v/>
      </c>
    </row>
    <row r="45">
      <c r="A45" s="12" t="inlineStr">
        <is>
          <t>Cashflow per month</t>
        </is>
      </c>
      <c r="B45" s="18">
        <f>IF(OR(B43="",B44="",B28="",B29=""),"",B43-B44-B43*B28-B29)</f>
        <v/>
      </c>
      <c r="C45" s="18">
        <f>IF(OR(C43="",C44="",B33="",B34=""),"",C43-C44-C43*B33-B34)</f>
        <v/>
      </c>
      <c r="D45" s="17" t="n"/>
      <c r="E45" s="18">
        <f>IF(OR(E43="",E44="",B28="",B29=""),"",E43-E44-E43*B28-B29)</f>
        <v/>
      </c>
    </row>
    <row r="46">
      <c r="A46" s="12" t="inlineStr">
        <is>
          <t>Return on money in</t>
        </is>
      </c>
      <c r="B46" s="19">
        <f>IF(OR(B45="",B39=""),"",IF(B39&lt;=0,"All money out",B45*12/B39))</f>
        <v/>
      </c>
      <c r="C46" s="19">
        <f>IF(OR(C45="",B39=""),"",IF(B39&lt;=0,"All money out",C45*12/B39))</f>
        <v/>
      </c>
      <c r="D46" s="19">
        <f>IF(OR(D48="",B39=""),"",IF(B39&lt;=0,"All money out",D48/B39))</f>
        <v/>
      </c>
      <c r="E46" s="19">
        <f>IF(OR(E45="",E51=""),"",IF(E51&lt;=0,"All money out",E45*12/E51))</f>
        <v/>
      </c>
    </row>
    <row r="47">
      <c r="A47" s="12" t="inlineStr">
        <is>
          <t>Gross yield (a year's rent ÷ purchase price)</t>
        </is>
      </c>
      <c r="B47" s="19">
        <f>IF(OR(B43="",B8=""),"",B43*12/B8)</f>
        <v/>
      </c>
      <c r="C47" s="19">
        <f>IF(OR(C43="",B8=""),"",C43*12/B8)</f>
        <v/>
      </c>
      <c r="D47" s="17" t="n"/>
      <c r="E47" s="19">
        <f>IF(OR(E43="",B8=""),"",E43*12/B8)</f>
        <v/>
      </c>
    </row>
    <row r="48">
      <c r="A48" s="12" t="inlineStr">
        <is>
          <t>Profit</t>
        </is>
      </c>
      <c r="B48" s="17" t="n"/>
      <c r="C48" s="17" t="n"/>
      <c r="D48" s="18">
        <f>IF(OR(B22="",B23="",B40=""),"",B22-B23-B40)</f>
        <v/>
      </c>
      <c r="E48" s="17" t="n"/>
    </row>
    <row r="49">
      <c r="A49" s="12" t="inlineStr">
        <is>
          <t>New mortgage on refinance</t>
        </is>
      </c>
      <c r="B49" s="17" t="n"/>
      <c r="C49" s="17" t="n"/>
      <c r="D49" s="17" t="n"/>
      <c r="E49" s="15">
        <f>IF(OR(B22="",B24=""),"",B22*B24)</f>
        <v/>
      </c>
    </row>
    <row r="50">
      <c r="A50" s="12" t="inlineStr">
        <is>
          <t>Money out on refinance</t>
        </is>
      </c>
      <c r="B50" s="17" t="n"/>
      <c r="C50" s="17" t="n"/>
      <c r="D50" s="17" t="n"/>
      <c r="E50" s="15">
        <f>IF(OR(E49="",B36=""),"",E49-B36-N(B26))</f>
        <v/>
      </c>
    </row>
    <row r="51">
      <c r="A51" s="12" t="inlineStr">
        <is>
          <t>Money left in</t>
        </is>
      </c>
      <c r="B51" s="17" t="n"/>
      <c r="C51" s="17" t="n"/>
      <c r="D51" s="17" t="n"/>
      <c r="E51" s="18">
        <f>IF(OR(B39="",E50=""),"",B39-E50)</f>
        <v/>
      </c>
    </row>
    <row r="53" ht="28" customHeight="1">
      <c r="A53" s="20" t="inlineStr">
        <is>
          <t>BRRR all-money-out price (the purchase price at which nothing is left in, with stamp duty recalculated at each price): use the online calculator at dealanalyser.co.uk.</t>
        </is>
      </c>
    </row>
    <row r="55">
      <c r="A55" s="21" t="inlineStr">
        <is>
          <t>Need the market's numbers alongside yours? Sold prices, room rents and price history: https://bricksift.co.uk?utm_source=dealanalyser&amp;utm_medium=spreadsheet</t>
        </is>
      </c>
    </row>
  </sheetData>
  <mergeCells count="42">
    <mergeCell ref="C16:E16"/>
    <mergeCell ref="A15:E15"/>
    <mergeCell ref="C31:E31"/>
    <mergeCell ref="C22:E22"/>
    <mergeCell ref="C40:E40"/>
    <mergeCell ref="C9:E9"/>
    <mergeCell ref="A1:E1"/>
    <mergeCell ref="A6:E6"/>
    <mergeCell ref="C12:E12"/>
    <mergeCell ref="C36:E36"/>
    <mergeCell ref="C11:E11"/>
    <mergeCell ref="C27:E27"/>
    <mergeCell ref="C23:E23"/>
    <mergeCell ref="C39:E39"/>
    <mergeCell ref="C8:E8"/>
    <mergeCell ref="A41:E41"/>
    <mergeCell ref="C17:E17"/>
    <mergeCell ref="C7:E7"/>
    <mergeCell ref="C32:E32"/>
    <mergeCell ref="A3:E3"/>
    <mergeCell ref="A21:E21"/>
    <mergeCell ref="C38:E38"/>
    <mergeCell ref="A55:E55"/>
    <mergeCell ref="C28:E28"/>
    <mergeCell ref="C13:E13"/>
    <mergeCell ref="A2:E2"/>
    <mergeCell ref="C19:E19"/>
    <mergeCell ref="C37:E37"/>
    <mergeCell ref="C18:E18"/>
    <mergeCell ref="C30:E30"/>
    <mergeCell ref="C34:E34"/>
    <mergeCell ref="C24:E24"/>
    <mergeCell ref="A53:E53"/>
    <mergeCell ref="C33:E33"/>
    <mergeCell ref="C14:E14"/>
    <mergeCell ref="A35:E35"/>
    <mergeCell ref="C5:E5"/>
    <mergeCell ref="C26:E26"/>
    <mergeCell ref="C29:E29"/>
    <mergeCell ref="C20:E20"/>
    <mergeCell ref="C25:E25"/>
    <mergeCell ref="C10:E10"/>
  </mergeCells>
  <dataValidations count="2">
    <dataValidation sqref="B10" showDropDown="0" showInputMessage="0" showErrorMessage="0" allowBlank="1" type="list">
      <formula1>"Yes,No"</formula1>
    </dataValidation>
    <dataValidation sqref="B16" showDropDown="0" showInputMessage="0" showErrorMessage="0" allowBlank="1" type="list">
      <formula1>"Cash,Mortgage,Bridging"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 outlineLevelCol="0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4" customHeight="1">
      <c r="A1" s="1" t="inlineStr">
        <is>
          <t>DEAL ANALYSER: WORKED EXAMPLE</t>
        </is>
      </c>
    </row>
    <row r="2">
      <c r="A2" s="2" t="inlineStr">
        <is>
          <t>Illustrative figures only. Use the Template tab for your own deal.</t>
        </is>
      </c>
    </row>
    <row r="3">
      <c r="A3" s="3" t="inlineStr">
        <is>
          <t>White cells are yours to fill. Shaded cells work themselves out. A result appears once every input it needs is filled.</t>
        </is>
      </c>
    </row>
    <row r="5">
      <c r="A5" s="4" t="inlineStr">
        <is>
          <t>Input</t>
        </is>
      </c>
      <c r="B5" s="4" t="inlineStr">
        <is>
          <t>Your figure</t>
        </is>
      </c>
      <c r="C5" s="4" t="inlineStr">
        <is>
          <t>Notes</t>
        </is>
      </c>
      <c r="D5" s="5" t="n"/>
      <c r="E5" s="6" t="n"/>
    </row>
    <row r="6" ht="22" customHeight="1">
      <c r="A6" s="7" t="inlineStr">
        <is>
          <t>THE BUY</t>
        </is>
      </c>
    </row>
    <row r="7">
      <c r="A7" s="8" t="inlineStr">
        <is>
          <t>Property / label</t>
        </is>
      </c>
      <c r="B7" s="9" t="inlineStr">
        <is>
          <t>Example: 3-bed terrace</t>
        </is>
      </c>
      <c r="C7" s="3" t="inlineStr">
        <is>
          <t>Optional</t>
        </is>
      </c>
    </row>
    <row r="8">
      <c r="A8" s="8" t="inlineStr">
        <is>
          <t>Purchase price</t>
        </is>
      </c>
      <c r="B8" s="10" t="n">
        <v>150000</v>
      </c>
      <c r="C8" s="3" t="inlineStr"/>
    </row>
    <row r="9">
      <c r="A9" s="8" t="inlineStr">
        <is>
          <t>Buying costs (legals, survey, sourcing, broker)</t>
        </is>
      </c>
      <c r="B9" s="10" t="n">
        <v>2000</v>
      </c>
      <c r="C9" s="3" t="inlineStr"/>
    </row>
    <row r="10">
      <c r="A10" s="8" t="inlineStr">
        <is>
          <t>Additional property? (Yes / No)</t>
        </is>
      </c>
      <c r="B10" s="9" t="inlineStr">
        <is>
          <t>Yes</t>
        </is>
      </c>
      <c r="C10" s="3" t="inlineStr">
        <is>
          <t>Yes if you will own more than one home</t>
        </is>
      </c>
    </row>
    <row r="11">
      <c r="A11" s="8" t="inlineStr">
        <is>
          <t>Stamp duty (SDLT), worked out</t>
        </is>
      </c>
      <c r="B11" s="11">
        <f>IF(OR(B8="",B10=""),"",(MAX(0,MIN(B8,250000)-125000)*0.02+MAX(0,MIN(B8,925000)-250000)*0.05+MAX(0,MIN(B8,1500000)-925000)*0.1+MAX(0,B8-1500000)*0.12)+IF(AND(B10="Yes",B8&gt;=40000),B8*0.05,0))</f>
        <v/>
      </c>
      <c r="C11" s="3" t="inlineStr">
        <is>
          <t>England and NI rates (see SDLT tab)</t>
        </is>
      </c>
    </row>
    <row r="12">
      <c r="A12" s="8" t="inlineStr">
        <is>
          <t>Stamp duty, your own figure</t>
        </is>
      </c>
      <c r="B12" s="10" t="n"/>
      <c r="C12" s="3" t="inlineStr">
        <is>
          <t>Optional. Overrides the line above. Scotland (LBTT) / Wales (LTT): enter here</t>
        </is>
      </c>
    </row>
    <row r="13">
      <c r="A13" s="12" t="inlineStr">
        <is>
          <t>Stamp duty used</t>
        </is>
      </c>
      <c r="B13" s="11">
        <f>IF(B12&lt;&gt;"",B12,B11)</f>
        <v/>
      </c>
      <c r="C13" s="3" t="inlineStr"/>
    </row>
    <row r="14">
      <c r="A14" s="8" t="inlineStr">
        <is>
          <t>Refurb / other works</t>
        </is>
      </c>
      <c r="B14" s="10" t="n">
        <v>25000</v>
      </c>
      <c r="C14" s="3" t="inlineStr">
        <is>
          <t>Type a figure, or use the Refurb tab total</t>
        </is>
      </c>
    </row>
    <row r="15" ht="22" customHeight="1">
      <c r="A15" s="7" t="inlineStr">
        <is>
          <t>FINANCE (THE PURCHASE LOAN)</t>
        </is>
      </c>
    </row>
    <row r="16">
      <c r="A16" s="8" t="inlineStr">
        <is>
          <t>Finance type (Cash / Mortgage / Bridging)</t>
        </is>
      </c>
      <c r="B16" s="9" t="inlineStr">
        <is>
          <t>Mortgage</t>
        </is>
      </c>
      <c r="C16" s="3" t="inlineStr"/>
    </row>
    <row r="17">
      <c r="A17" s="8" t="inlineStr">
        <is>
          <t>Loan size, % of purchase price</t>
        </is>
      </c>
      <c r="B17" s="13" t="n">
        <v>0.75</v>
      </c>
      <c r="C17" s="3" t="inlineStr">
        <is>
          <t>Mortgage or bridging</t>
        </is>
      </c>
    </row>
    <row r="18">
      <c r="A18" s="8" t="inlineStr">
        <is>
          <t>Annual interest rate</t>
        </is>
      </c>
      <c r="B18" s="13" t="n">
        <v>0.055</v>
      </c>
      <c r="C18" s="3" t="inlineStr">
        <is>
          <t>Monthly bridge rate × 12</t>
        </is>
      </c>
    </row>
    <row r="19">
      <c r="A19" s="8" t="inlineStr">
        <is>
          <t>Bridging loan months</t>
        </is>
      </c>
      <c r="B19" s="14" t="n"/>
      <c r="C19" s="3" t="inlineStr">
        <is>
          <t>Bridging only</t>
        </is>
      </c>
    </row>
    <row r="20">
      <c r="A20" s="8" t="inlineStr">
        <is>
          <t>Lender fees</t>
        </is>
      </c>
      <c r="B20" s="10" t="n">
        <v>1500</v>
      </c>
      <c r="C20" s="3" t="inlineStr">
        <is>
          <t>Optional; blank = £0</t>
        </is>
      </c>
    </row>
    <row r="21" ht="22" customHeight="1">
      <c r="A21" s="7" t="inlineStr">
        <is>
          <t>THE HOLD AND THE EXIT</t>
        </is>
      </c>
    </row>
    <row r="22">
      <c r="A22" s="8" t="inlineStr">
        <is>
          <t>Final property value (GDV)</t>
        </is>
      </c>
      <c r="B22" s="10" t="n">
        <v>210000</v>
      </c>
      <c r="C22" s="3" t="inlineStr">
        <is>
          <t>Flip: sale value. BRRR: refinance valuation</t>
        </is>
      </c>
    </row>
    <row r="23">
      <c r="A23" s="8" t="inlineStr">
        <is>
          <t>Selling costs (agent + legal fees)</t>
        </is>
      </c>
      <c r="B23" s="10" t="n">
        <v>4000</v>
      </c>
      <c r="C23" s="3" t="inlineStr">
        <is>
          <t>Flip</t>
        </is>
      </c>
    </row>
    <row r="24">
      <c r="A24" s="8" t="inlineStr">
        <is>
          <t>Refinance loan size, % of final value</t>
        </is>
      </c>
      <c r="B24" s="13" t="n">
        <v>0.75</v>
      </c>
      <c r="C24" s="3" t="inlineStr">
        <is>
          <t>BRRR</t>
        </is>
      </c>
    </row>
    <row r="25">
      <c r="A25" s="8" t="inlineStr">
        <is>
          <t>Refinance annual interest rate</t>
        </is>
      </c>
      <c r="B25" s="13" t="n">
        <v>0.055</v>
      </c>
      <c r="C25" s="3" t="inlineStr">
        <is>
          <t>BRRR, interest only</t>
        </is>
      </c>
    </row>
    <row r="26">
      <c r="A26" s="8" t="inlineStr">
        <is>
          <t>Refinance lender fees</t>
        </is>
      </c>
      <c r="B26" s="10" t="n">
        <v>1250</v>
      </c>
      <c r="C26" s="3" t="inlineStr">
        <is>
          <t>BRRR. Optional; blank = £0</t>
        </is>
      </c>
    </row>
    <row r="27">
      <c r="A27" s="8" t="inlineStr">
        <is>
          <t>Monthly rent (single let)</t>
        </is>
      </c>
      <c r="B27" s="10" t="n">
        <v>1050</v>
      </c>
      <c r="C27" s="3" t="inlineStr">
        <is>
          <t>BTL and BRRR</t>
        </is>
      </c>
    </row>
    <row r="28">
      <c r="A28" s="8" t="inlineStr">
        <is>
          <t>Management, % of rent (single let)</t>
        </is>
      </c>
      <c r="B28" s="13" t="n">
        <v>0.12</v>
      </c>
      <c r="C28" s="3" t="inlineStr">
        <is>
          <t>BTL and BRRR</t>
        </is>
      </c>
    </row>
    <row r="29">
      <c r="A29" s="8" t="inlineStr">
        <is>
          <t>Monthly running costs (single let)</t>
        </is>
      </c>
      <c r="B29" s="10" t="n">
        <v>150</v>
      </c>
      <c r="C29" s="3" t="inlineStr">
        <is>
          <t>Insurance, maintenance, empty months, bills</t>
        </is>
      </c>
    </row>
    <row r="30">
      <c r="A30" s="8" t="inlineStr">
        <is>
          <t>HMO: number of rooms</t>
        </is>
      </c>
      <c r="B30" s="14" t="n">
        <v>5</v>
      </c>
      <c r="C30" s="3" t="inlineStr">
        <is>
          <t>HMO</t>
        </is>
      </c>
    </row>
    <row r="31">
      <c r="A31" s="8" t="inlineStr">
        <is>
          <t>HMO: rent per room, per month</t>
        </is>
      </c>
      <c r="B31" s="10" t="n">
        <v>550</v>
      </c>
      <c r="C31" s="3" t="inlineStr">
        <is>
          <t>HMO</t>
        </is>
      </c>
    </row>
    <row r="32">
      <c r="A32" s="8" t="inlineStr">
        <is>
          <t>HMO: total monthly rent</t>
        </is>
      </c>
      <c r="B32" s="10" t="n"/>
      <c r="C32" s="3" t="inlineStr">
        <is>
          <t>Optional. Overrides rooms × rent per room</t>
        </is>
      </c>
    </row>
    <row r="33">
      <c r="A33" s="8" t="inlineStr">
        <is>
          <t>HMO: management, % of rent</t>
        </is>
      </c>
      <c r="B33" s="13" t="n">
        <v>0.144</v>
      </c>
      <c r="C33" s="3" t="inlineStr">
        <is>
          <t>HMO</t>
        </is>
      </c>
    </row>
    <row r="34">
      <c r="A34" s="8" t="inlineStr">
        <is>
          <t>HMO: monthly running costs</t>
        </is>
      </c>
      <c r="B34" s="10" t="n">
        <v>870</v>
      </c>
      <c r="C34" s="3" t="inlineStr">
        <is>
          <t>Bills, council tax, broadband, cleaning, maintenance</t>
        </is>
      </c>
    </row>
    <row r="35" ht="22" customHeight="1">
      <c r="A35" s="7" t="inlineStr">
        <is>
          <t>STAGE 1, WORKED OUT</t>
        </is>
      </c>
    </row>
    <row r="36">
      <c r="A36" s="8" t="inlineStr">
        <is>
          <t>Loan</t>
        </is>
      </c>
      <c r="B36" s="15">
        <f>IF(OR(B8="",B16=""),"",IF(B16="Cash",0,IF(B17="","",B8*B17)))</f>
        <v/>
      </c>
      <c r="C36" s="3" t="inlineStr"/>
    </row>
    <row r="37">
      <c r="A37" s="8" t="inlineStr">
        <is>
          <t>Deposit</t>
        </is>
      </c>
      <c r="B37" s="15">
        <f>IF(B36="","",B8-B36)</f>
        <v/>
      </c>
      <c r="C37" s="3" t="inlineStr"/>
    </row>
    <row r="38">
      <c r="A38" s="8" t="inlineStr">
        <is>
          <t>Lending cost (fees, plus bridging interest)</t>
        </is>
      </c>
      <c r="B38" s="15">
        <f>IF(B36="","",IF(B16="Cash",0,IF(B16="Mortgage",N(B20),IF(OR(B18="",B19=""),"",N(B20)+B36*B18*B19/12))))</f>
        <v/>
      </c>
      <c r="C38" s="3" t="inlineStr"/>
    </row>
    <row r="39">
      <c r="A39" s="12" t="inlineStr">
        <is>
          <t>Money in (your cash)</t>
        </is>
      </c>
      <c r="B39" s="15">
        <f>IF(OR(B37="",B38="",B9="",B13="",B14=""),"",B37+B9+B13+B38+B14)</f>
        <v/>
      </c>
      <c r="C39" s="3" t="inlineStr"/>
    </row>
    <row r="40">
      <c r="A40" s="8" t="inlineStr">
        <is>
          <t>Total cost</t>
        </is>
      </c>
      <c r="B40" s="15">
        <f>IF(B39="","",B8+B9+B13+B38+B14)</f>
        <v/>
      </c>
      <c r="C40" s="3" t="inlineStr"/>
    </row>
    <row r="41" ht="22" customHeight="1">
      <c r="A41" s="7" t="inlineStr">
        <is>
          <t>RESULTS, SIDE BY SIDE</t>
        </is>
      </c>
    </row>
    <row r="42">
      <c r="A42" s="16" t="inlineStr"/>
      <c r="B42" s="16" t="inlineStr">
        <is>
          <t>Buy to let</t>
        </is>
      </c>
      <c r="C42" s="16" t="inlineStr">
        <is>
          <t>HMO</t>
        </is>
      </c>
      <c r="D42" s="16" t="inlineStr">
        <is>
          <t>Flip</t>
        </is>
      </c>
      <c r="E42" s="16" t="inlineStr">
        <is>
          <t>BRRR</t>
        </is>
      </c>
    </row>
    <row r="43">
      <c r="A43" s="12" t="inlineStr">
        <is>
          <t>Rent per month</t>
        </is>
      </c>
      <c r="B43" s="15">
        <f>IF(B27="","",B27)</f>
        <v/>
      </c>
      <c r="C43" s="15">
        <f>IF(B32&lt;&gt;"",B32,IF(OR(B30="",B31=""),"",B30*B31))</f>
        <v/>
      </c>
      <c r="D43" s="17" t="n"/>
      <c r="E43" s="15">
        <f>IF(B27="","",B27)</f>
        <v/>
      </c>
    </row>
    <row r="44">
      <c r="A44" s="12" t="inlineStr">
        <is>
          <t>Mortgage payment per month (interest only)</t>
        </is>
      </c>
      <c r="B44" s="15">
        <f>IF(B36="","",IF(B16="Cash",0,IF(B18="","",B36*B18/12)))</f>
        <v/>
      </c>
      <c r="C44" s="15">
        <f>IF(B36="","",IF(B16="Cash",0,IF(B18="","",B36*B18/12)))</f>
        <v/>
      </c>
      <c r="D44" s="17" t="n"/>
      <c r="E44" s="15">
        <f>IF(OR(E49="",B25=""),"",E49*B25/12)</f>
        <v/>
      </c>
    </row>
    <row r="45">
      <c r="A45" s="12" t="inlineStr">
        <is>
          <t>Cashflow per month</t>
        </is>
      </c>
      <c r="B45" s="18">
        <f>IF(OR(B43="",B44="",B28="",B29=""),"",B43-B44-B43*B28-B29)</f>
        <v/>
      </c>
      <c r="C45" s="18">
        <f>IF(OR(C43="",C44="",B33="",B34=""),"",C43-C44-C43*B33-B34)</f>
        <v/>
      </c>
      <c r="D45" s="17" t="n"/>
      <c r="E45" s="18">
        <f>IF(OR(E43="",E44="",B28="",B29=""),"",E43-E44-E43*B28-B29)</f>
        <v/>
      </c>
    </row>
    <row r="46">
      <c r="A46" s="12" t="inlineStr">
        <is>
          <t>Return on money in</t>
        </is>
      </c>
      <c r="B46" s="19">
        <f>IF(OR(B45="",B39=""),"",IF(B39&lt;=0,"All money out",B45*12/B39))</f>
        <v/>
      </c>
      <c r="C46" s="19">
        <f>IF(OR(C45="",B39=""),"",IF(B39&lt;=0,"All money out",C45*12/B39))</f>
        <v/>
      </c>
      <c r="D46" s="19">
        <f>IF(OR(D48="",B39=""),"",IF(B39&lt;=0,"All money out",D48/B39))</f>
        <v/>
      </c>
      <c r="E46" s="19">
        <f>IF(OR(E45="",E51=""),"",IF(E51&lt;=0,"All money out",E45*12/E51))</f>
        <v/>
      </c>
    </row>
    <row r="47">
      <c r="A47" s="12" t="inlineStr">
        <is>
          <t>Gross yield (a year's rent ÷ purchase price)</t>
        </is>
      </c>
      <c r="B47" s="19">
        <f>IF(OR(B43="",B8=""),"",B43*12/B8)</f>
        <v/>
      </c>
      <c r="C47" s="19">
        <f>IF(OR(C43="",B8=""),"",C43*12/B8)</f>
        <v/>
      </c>
      <c r="D47" s="17" t="n"/>
      <c r="E47" s="19">
        <f>IF(OR(E43="",B8=""),"",E43*12/B8)</f>
        <v/>
      </c>
    </row>
    <row r="48">
      <c r="A48" s="12" t="inlineStr">
        <is>
          <t>Profit</t>
        </is>
      </c>
      <c r="B48" s="17" t="n"/>
      <c r="C48" s="17" t="n"/>
      <c r="D48" s="18">
        <f>IF(OR(B22="",B23="",B40=""),"",B22-B23-B40)</f>
        <v/>
      </c>
      <c r="E48" s="17" t="n"/>
    </row>
    <row r="49">
      <c r="A49" s="12" t="inlineStr">
        <is>
          <t>New mortgage on refinance</t>
        </is>
      </c>
      <c r="B49" s="17" t="n"/>
      <c r="C49" s="17" t="n"/>
      <c r="D49" s="17" t="n"/>
      <c r="E49" s="15">
        <f>IF(OR(B22="",B24=""),"",B22*B24)</f>
        <v/>
      </c>
    </row>
    <row r="50">
      <c r="A50" s="12" t="inlineStr">
        <is>
          <t>Money out on refinance</t>
        </is>
      </c>
      <c r="B50" s="17" t="n"/>
      <c r="C50" s="17" t="n"/>
      <c r="D50" s="17" t="n"/>
      <c r="E50" s="15">
        <f>IF(OR(E49="",B36=""),"",E49-B36-N(B26))</f>
        <v/>
      </c>
    </row>
    <row r="51">
      <c r="A51" s="12" t="inlineStr">
        <is>
          <t>Money left in</t>
        </is>
      </c>
      <c r="B51" s="17" t="n"/>
      <c r="C51" s="17" t="n"/>
      <c r="D51" s="17" t="n"/>
      <c r="E51" s="18">
        <f>IF(OR(B39="",E50=""),"",B39-E50)</f>
        <v/>
      </c>
    </row>
    <row r="53" ht="28" customHeight="1">
      <c r="A53" s="20" t="inlineStr">
        <is>
          <t>BRRR all-money-out price (the purchase price at which nothing is left in, with stamp duty recalculated at each price): use the online calculator at dealanalyser.co.uk.</t>
        </is>
      </c>
    </row>
    <row r="55">
      <c r="A55" s="21" t="inlineStr">
        <is>
          <t>Need the market's numbers alongside yours? Sold prices, room rents and price history: https://bricksift.co.uk?utm_source=dealanalyser&amp;utm_medium=spreadsheet</t>
        </is>
      </c>
    </row>
  </sheetData>
  <mergeCells count="42">
    <mergeCell ref="C16:E16"/>
    <mergeCell ref="A15:E15"/>
    <mergeCell ref="C31:E31"/>
    <mergeCell ref="C22:E22"/>
    <mergeCell ref="C40:E40"/>
    <mergeCell ref="C9:E9"/>
    <mergeCell ref="A1:E1"/>
    <mergeCell ref="A6:E6"/>
    <mergeCell ref="C12:E12"/>
    <mergeCell ref="C36:E36"/>
    <mergeCell ref="C11:E11"/>
    <mergeCell ref="C27:E27"/>
    <mergeCell ref="C23:E23"/>
    <mergeCell ref="C39:E39"/>
    <mergeCell ref="C8:E8"/>
    <mergeCell ref="A41:E41"/>
    <mergeCell ref="C17:E17"/>
    <mergeCell ref="C7:E7"/>
    <mergeCell ref="C32:E32"/>
    <mergeCell ref="A3:E3"/>
    <mergeCell ref="A21:E21"/>
    <mergeCell ref="C38:E38"/>
    <mergeCell ref="A55:E55"/>
    <mergeCell ref="C28:E28"/>
    <mergeCell ref="C13:E13"/>
    <mergeCell ref="A2:E2"/>
    <mergeCell ref="C19:E19"/>
    <mergeCell ref="C37:E37"/>
    <mergeCell ref="C18:E18"/>
    <mergeCell ref="C30:E30"/>
    <mergeCell ref="C34:E34"/>
    <mergeCell ref="C24:E24"/>
    <mergeCell ref="A53:E53"/>
    <mergeCell ref="C33:E33"/>
    <mergeCell ref="C14:E14"/>
    <mergeCell ref="A35:E35"/>
    <mergeCell ref="C5:E5"/>
    <mergeCell ref="C26:E26"/>
    <mergeCell ref="C29:E29"/>
    <mergeCell ref="C20:E20"/>
    <mergeCell ref="C25:E25"/>
    <mergeCell ref="C10:E10"/>
  </mergeCells>
  <dataValidations count="2">
    <dataValidation sqref="B10" showDropDown="0" showInputMessage="0" showErrorMessage="0" allowBlank="1" type="list">
      <formula1>"Yes,No"</formula1>
    </dataValidation>
    <dataValidation sqref="B16" showDropDown="0" showInputMessage="0" showErrorMessage="0" allowBlank="1" type="list">
      <formula1>"Cash,Mortgage,Bridging"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 outlineLevelCol="0"/>
  <cols>
    <col width="44" customWidth="1" min="1" max="1"/>
    <col width="24" customWidth="1" min="2" max="2"/>
    <col width="14" customWidth="1" min="3" max="3"/>
    <col width="12" customWidth="1" min="4" max="4"/>
    <col width="16" customWidth="1" min="5" max="5"/>
  </cols>
  <sheetData>
    <row r="1">
      <c r="A1" s="1" t="inlineStr">
        <is>
          <t>REFURB SCOPE OF WORKS (81 UK COST ITEMS)</t>
        </is>
      </c>
    </row>
    <row r="2">
      <c r="A2" s="22" t="inlineStr">
        <is>
          <t>Enter quantities. Copy the total into 'Refurb / other works' on your tab.</t>
        </is>
      </c>
    </row>
    <row r="4">
      <c r="A4" s="4" t="inlineStr">
        <is>
          <t>Item</t>
        </is>
      </c>
      <c r="B4" s="4" t="inlineStr">
        <is>
          <t>Type</t>
        </is>
      </c>
      <c r="C4" s="4" t="inlineStr">
        <is>
          <t>Cost each</t>
        </is>
      </c>
      <c r="D4" s="4" t="inlineStr">
        <is>
          <t>Quantity</t>
        </is>
      </c>
      <c r="E4" s="4" t="inlineStr">
        <is>
          <t>Line total</t>
        </is>
      </c>
    </row>
    <row r="5">
      <c r="A5" s="23" t="inlineStr">
        <is>
          <t>1 Week 2 man team</t>
        </is>
      </c>
      <c r="B5" s="23" t="inlineStr">
        <is>
          <t>Materials &amp; Labour</t>
        </is>
      </c>
      <c r="C5" s="24" t="n">
        <v>1950</v>
      </c>
      <c r="D5" s="25" t="n"/>
      <c r="E5" s="24">
        <f>IF(D5="","",C5*D5)</f>
        <v/>
      </c>
    </row>
    <row r="6">
      <c r="A6" s="23" t="inlineStr">
        <is>
          <t>1 Week 4 man team</t>
        </is>
      </c>
      <c r="B6" s="23" t="inlineStr">
        <is>
          <t>Materials &amp; Labour</t>
        </is>
      </c>
      <c r="C6" s="24" t="n">
        <v>3412</v>
      </c>
      <c r="D6" s="25" t="n"/>
      <c r="E6" s="24">
        <f>IF(D6="","",C6*D6)</f>
        <v/>
      </c>
    </row>
    <row r="7">
      <c r="A7" s="23" t="inlineStr">
        <is>
          <t>2 Week 2 man team</t>
        </is>
      </c>
      <c r="B7" s="23" t="inlineStr">
        <is>
          <t>Materials &amp; Labour</t>
        </is>
      </c>
      <c r="C7" s="24" t="n">
        <v>3900</v>
      </c>
      <c r="D7" s="25" t="n"/>
      <c r="E7" s="24">
        <f>IF(D7="","",C7*D7)</f>
        <v/>
      </c>
    </row>
    <row r="8">
      <c r="A8" s="23" t="inlineStr">
        <is>
          <t>2 Week 4 man team</t>
        </is>
      </c>
      <c r="B8" s="23" t="inlineStr">
        <is>
          <t>Materials &amp; Labour</t>
        </is>
      </c>
      <c r="C8" s="24" t="n">
        <v>6825</v>
      </c>
      <c r="D8" s="25" t="n"/>
      <c r="E8" s="24">
        <f>IF(D8="","",C8*D8)</f>
        <v/>
      </c>
    </row>
    <row r="9">
      <c r="A9" s="23" t="inlineStr">
        <is>
          <t>3 Week 2 man team</t>
        </is>
      </c>
      <c r="B9" s="23" t="inlineStr">
        <is>
          <t>Materials &amp; Labour</t>
        </is>
      </c>
      <c r="C9" s="24" t="n">
        <v>5850</v>
      </c>
      <c r="D9" s="25" t="n"/>
      <c r="E9" s="24">
        <f>IF(D9="","",C9*D9)</f>
        <v/>
      </c>
    </row>
    <row r="10">
      <c r="A10" s="23" t="inlineStr">
        <is>
          <t>3 Week 4 man team</t>
        </is>
      </c>
      <c r="B10" s="23" t="inlineStr">
        <is>
          <t>Materials &amp; Labour</t>
        </is>
      </c>
      <c r="C10" s="24" t="n">
        <v>9074</v>
      </c>
      <c r="D10" s="25" t="n"/>
      <c r="E10" s="24">
        <f>IF(D10="","",C10*D10)</f>
        <v/>
      </c>
    </row>
    <row r="11">
      <c r="A11" s="23" t="inlineStr">
        <is>
          <t>4 Week  4 man team</t>
        </is>
      </c>
      <c r="B11" s="23" t="inlineStr">
        <is>
          <t>Materials &amp; Labour</t>
        </is>
      </c>
      <c r="C11" s="24" t="n">
        <v>11895</v>
      </c>
      <c r="D11" s="25" t="n"/>
      <c r="E11" s="24">
        <f>IF(D11="","",C11*D11)</f>
        <v/>
      </c>
    </row>
    <row r="12">
      <c r="A12" s="23" t="inlineStr">
        <is>
          <t>5 Week  4 man team</t>
        </is>
      </c>
      <c r="B12" s="23" t="inlineStr">
        <is>
          <t>Materials &amp; Labour</t>
        </is>
      </c>
      <c r="C12" s="24" t="n">
        <v>14144</v>
      </c>
      <c r="D12" s="25" t="n"/>
      <c r="E12" s="24">
        <f>IF(D12="","",C12*D12)</f>
        <v/>
      </c>
    </row>
    <row r="13">
      <c r="A13" s="23" t="inlineStr">
        <is>
          <t>6 Week  4 man team</t>
        </is>
      </c>
      <c r="B13" s="23" t="inlineStr">
        <is>
          <t>Materials &amp; Labour</t>
        </is>
      </c>
      <c r="C13" s="24" t="n">
        <v>17244</v>
      </c>
      <c r="D13" s="25" t="n"/>
      <c r="E13" s="24">
        <f>IF(D13="","",C13*D13)</f>
        <v/>
      </c>
    </row>
    <row r="14">
      <c r="A14" s="23" t="inlineStr">
        <is>
          <t>Architrave and Skirting 3-4 Bed</t>
        </is>
      </c>
      <c r="B14" s="23" t="inlineStr">
        <is>
          <t>Materials &amp; Labour</t>
        </is>
      </c>
      <c r="C14" s="24" t="n">
        <v>1500</v>
      </c>
      <c r="D14" s="25" t="n"/>
      <c r="E14" s="24">
        <f>IF(D14="","",C14*D14)</f>
        <v/>
      </c>
    </row>
    <row r="15">
      <c r="A15" s="23" t="inlineStr">
        <is>
          <t xml:space="preserve">Bathroom - 4 Piece </t>
        </is>
      </c>
      <c r="B15" s="23" t="inlineStr">
        <is>
          <t>Materials</t>
        </is>
      </c>
      <c r="C15" s="24" t="n">
        <v>800</v>
      </c>
      <c r="D15" s="25" t="n"/>
      <c r="E15" s="24">
        <f>IF(D15="","",C15*D15)</f>
        <v/>
      </c>
    </row>
    <row r="16">
      <c r="A16" s="23" t="inlineStr">
        <is>
          <t>Bathroom - Basic Suit</t>
        </is>
      </c>
      <c r="B16" s="23" t="inlineStr">
        <is>
          <t>Materials</t>
        </is>
      </c>
      <c r="C16" s="24" t="n">
        <v>600</v>
      </c>
      <c r="D16" s="25" t="n"/>
      <c r="E16" s="24">
        <f>IF(D16="","",C16*D16)</f>
        <v/>
      </c>
    </row>
    <row r="17">
      <c r="A17" s="23" t="inlineStr">
        <is>
          <t>Boiler and Rads Apartment</t>
        </is>
      </c>
      <c r="B17" s="23" t="inlineStr">
        <is>
          <t>Materials &amp; Labour</t>
        </is>
      </c>
      <c r="C17" s="24" t="n">
        <v>2000</v>
      </c>
      <c r="D17" s="25" t="n"/>
      <c r="E17" s="24">
        <f>IF(D17="","",C17*D17)</f>
        <v/>
      </c>
    </row>
    <row r="18">
      <c r="A18" s="23" t="inlineStr">
        <is>
          <t>Carpet and Flooring Preparation (Quality Finish)</t>
        </is>
      </c>
      <c r="B18" s="23" t="inlineStr">
        <is>
          <t>Materials &amp; Labour</t>
        </is>
      </c>
      <c r="C18" s="24" t="n">
        <v>1000</v>
      </c>
      <c r="D18" s="25" t="n"/>
      <c r="E18" s="24">
        <f>IF(D18="","",C18*D18)</f>
        <v/>
      </c>
    </row>
    <row r="19">
      <c r="A19" s="23" t="inlineStr">
        <is>
          <t>Carpets and flooring 3 Bedroom</t>
        </is>
      </c>
      <c r="B19" s="23" t="inlineStr">
        <is>
          <t>Materials &amp; Labour</t>
        </is>
      </c>
      <c r="C19" s="24" t="n">
        <v>1500</v>
      </c>
      <c r="D19" s="25" t="n"/>
      <c r="E19" s="24">
        <f>IF(D19="","",C19*D19)</f>
        <v/>
      </c>
    </row>
    <row r="20">
      <c r="A20" s="23" t="inlineStr">
        <is>
          <t>Carpets and flooring 4 Bedroom</t>
        </is>
      </c>
      <c r="B20" s="23" t="inlineStr">
        <is>
          <t>Materials &amp; Labour</t>
        </is>
      </c>
      <c r="C20" s="24" t="n">
        <v>1800</v>
      </c>
      <c r="D20" s="25" t="n"/>
      <c r="E20" s="24">
        <f>IF(D20="","",C20*D20)</f>
        <v/>
      </c>
    </row>
    <row r="21">
      <c r="A21" s="23" t="inlineStr">
        <is>
          <t>Carpets Flooring Apartment</t>
        </is>
      </c>
      <c r="B21" s="23" t="inlineStr">
        <is>
          <t>Materials &amp; Labour</t>
        </is>
      </c>
      <c r="C21" s="24" t="n">
        <v>1200</v>
      </c>
      <c r="D21" s="25" t="n"/>
      <c r="E21" s="24">
        <f>IF(D21="","",C21*D21)</f>
        <v/>
      </c>
    </row>
    <row r="22">
      <c r="A22" s="23" t="inlineStr">
        <is>
          <t>Combi Boiler and pipeword</t>
        </is>
      </c>
      <c r="B22" s="23" t="inlineStr">
        <is>
          <t>Materials &amp; Labour</t>
        </is>
      </c>
      <c r="C22" s="24" t="n">
        <v>2000</v>
      </c>
      <c r="D22" s="25" t="n"/>
      <c r="E22" s="24">
        <f>IF(D22="","",C22*D22)</f>
        <v/>
      </c>
    </row>
    <row r="23">
      <c r="A23" s="23" t="inlineStr">
        <is>
          <t>Combi Boiler and radiators 3 bed</t>
        </is>
      </c>
      <c r="B23" s="23" t="inlineStr">
        <is>
          <t>Materials &amp; Labour</t>
        </is>
      </c>
      <c r="C23" s="24" t="n">
        <v>2500</v>
      </c>
      <c r="D23" s="25" t="n"/>
      <c r="E23" s="24">
        <f>IF(D23="","",C23*D23)</f>
        <v/>
      </c>
    </row>
    <row r="24">
      <c r="A24" s="23" t="inlineStr">
        <is>
          <t>Combi Boiler and radiators 4 bed</t>
        </is>
      </c>
      <c r="B24" s="23" t="inlineStr">
        <is>
          <t>Materials &amp; Labour</t>
        </is>
      </c>
      <c r="C24" s="24" t="n">
        <v>2700</v>
      </c>
      <c r="D24" s="25" t="n"/>
      <c r="E24" s="24">
        <f>IF(D24="","",C24*D24)</f>
        <v/>
      </c>
    </row>
    <row r="25">
      <c r="A25" s="23" t="inlineStr">
        <is>
          <t>Damp Course Injection</t>
        </is>
      </c>
      <c r="B25" s="23" t="inlineStr">
        <is>
          <t>Materials &amp; Labour</t>
        </is>
      </c>
      <c r="C25" s="24" t="n">
        <v>1500</v>
      </c>
      <c r="D25" s="25" t="n"/>
      <c r="E25" s="24">
        <f>IF(D25="","",C25*D25)</f>
        <v/>
      </c>
    </row>
    <row r="26">
      <c r="A26" s="23" t="inlineStr">
        <is>
          <t>Door - Backdoor</t>
        </is>
      </c>
      <c r="B26" s="23" t="inlineStr">
        <is>
          <t>Materials &amp; Labour</t>
        </is>
      </c>
      <c r="C26" s="24" t="n">
        <v>250</v>
      </c>
      <c r="D26" s="25" t="n"/>
      <c r="E26" s="24">
        <f>IF(D26="","",C26*D26)</f>
        <v/>
      </c>
    </row>
    <row r="27">
      <c r="A27" s="23" t="inlineStr">
        <is>
          <t>Door - Bathroom (Inner)</t>
        </is>
      </c>
      <c r="B27" s="23" t="inlineStr">
        <is>
          <t>Materials &amp; Labour</t>
        </is>
      </c>
      <c r="C27" s="24" t="n">
        <v>50</v>
      </c>
      <c r="D27" s="25" t="n"/>
      <c r="E27" s="24">
        <f>IF(D27="","",C27*D27)</f>
        <v/>
      </c>
    </row>
    <row r="28">
      <c r="A28" s="23" t="inlineStr">
        <is>
          <t>Door - Bedroom 1 (Inner)</t>
        </is>
      </c>
      <c r="B28" s="23" t="inlineStr">
        <is>
          <t>Materials &amp; Labour</t>
        </is>
      </c>
      <c r="C28" s="24" t="n">
        <v>50</v>
      </c>
      <c r="D28" s="25" t="n"/>
      <c r="E28" s="24">
        <f>IF(D28="","",C28*D28)</f>
        <v/>
      </c>
    </row>
    <row r="29">
      <c r="A29" s="23" t="inlineStr">
        <is>
          <t>Door - Bedroom 2 (Inner)</t>
        </is>
      </c>
      <c r="B29" s="23" t="inlineStr">
        <is>
          <t>Materials &amp; Labour</t>
        </is>
      </c>
      <c r="C29" s="24" t="n">
        <v>50</v>
      </c>
      <c r="D29" s="25" t="n"/>
      <c r="E29" s="24">
        <f>IF(D29="","",C29*D29)</f>
        <v/>
      </c>
    </row>
    <row r="30">
      <c r="A30" s="23" t="inlineStr">
        <is>
          <t>Door - Bedroom 3 (Inner)</t>
        </is>
      </c>
      <c r="B30" s="23" t="inlineStr">
        <is>
          <t>Materials &amp; Labour</t>
        </is>
      </c>
      <c r="C30" s="24" t="n">
        <v>50</v>
      </c>
      <c r="D30" s="25" t="n"/>
      <c r="E30" s="24">
        <f>IF(D30="","",C30*D30)</f>
        <v/>
      </c>
    </row>
    <row r="31">
      <c r="A31" s="23" t="inlineStr">
        <is>
          <t>Door - Bedroom 4 (Inner)</t>
        </is>
      </c>
      <c r="B31" s="23" t="inlineStr">
        <is>
          <t>Materials &amp; Labour</t>
        </is>
      </c>
      <c r="C31" s="24" t="n">
        <v>50</v>
      </c>
      <c r="D31" s="25" t="n"/>
      <c r="E31" s="24">
        <f>IF(D31="","",C31*D31)</f>
        <v/>
      </c>
    </row>
    <row r="32">
      <c r="A32" s="23" t="inlineStr">
        <is>
          <t>Door - Front</t>
        </is>
      </c>
      <c r="B32" s="23" t="inlineStr">
        <is>
          <t>Materials &amp; Labour</t>
        </is>
      </c>
      <c r="C32" s="24" t="n">
        <v>250</v>
      </c>
      <c r="D32" s="25" t="n"/>
      <c r="E32" s="24">
        <f>IF(D32="","",C32*D32)</f>
        <v/>
      </c>
    </row>
    <row r="33">
      <c r="A33" s="23" t="inlineStr">
        <is>
          <t xml:space="preserve">Door - Hallway (Inner) </t>
        </is>
      </c>
      <c r="B33" s="23" t="inlineStr">
        <is>
          <t>Materials &amp; Labour</t>
        </is>
      </c>
      <c r="C33" s="24" t="n">
        <v>50</v>
      </c>
      <c r="D33" s="25" t="n"/>
      <c r="E33" s="24">
        <f>IF(D33="","",C33*D33)</f>
        <v/>
      </c>
    </row>
    <row r="34">
      <c r="A34" s="23" t="inlineStr">
        <is>
          <t xml:space="preserve">Door - Reception room 1 (Inner) </t>
        </is>
      </c>
      <c r="B34" s="23" t="inlineStr">
        <is>
          <t>Materials &amp; Labour</t>
        </is>
      </c>
      <c r="C34" s="24" t="n">
        <v>50</v>
      </c>
      <c r="D34" s="25" t="n"/>
      <c r="E34" s="24">
        <f>IF(D34="","",C34*D34)</f>
        <v/>
      </c>
    </row>
    <row r="35">
      <c r="A35" s="23" t="inlineStr">
        <is>
          <t>Door - Reception room 2 (Inner)</t>
        </is>
      </c>
      <c r="B35" s="23" t="inlineStr">
        <is>
          <t>Materials &amp; Labour</t>
        </is>
      </c>
      <c r="C35" s="24" t="n">
        <v>50</v>
      </c>
      <c r="D35" s="25" t="n"/>
      <c r="E35" s="24">
        <f>IF(D35="","",C35*D35)</f>
        <v/>
      </c>
    </row>
    <row r="36">
      <c r="A36" s="23" t="inlineStr">
        <is>
          <t>Dot &amp; Dab Bathroom 1</t>
        </is>
      </c>
      <c r="B36" s="23" t="inlineStr">
        <is>
          <t>Materials &amp; Labour</t>
        </is>
      </c>
      <c r="C36" s="24" t="n">
        <v>1714</v>
      </c>
      <c r="D36" s="25" t="n"/>
      <c r="E36" s="24">
        <f>IF(D36="","",C36*D36)</f>
        <v/>
      </c>
    </row>
    <row r="37">
      <c r="A37" s="23" t="inlineStr">
        <is>
          <t>Fire Alarm System (Apartments/HMO)</t>
        </is>
      </c>
      <c r="B37" s="23" t="inlineStr">
        <is>
          <t>Materials &amp; Labour</t>
        </is>
      </c>
      <c r="C37" s="24" t="n">
        <v>2500</v>
      </c>
      <c r="D37" s="25" t="n"/>
      <c r="E37" s="24">
        <f>IF(D37="","",C37*D37)</f>
        <v/>
      </c>
    </row>
    <row r="38">
      <c r="A38" s="23" t="inlineStr">
        <is>
          <t>Fire Door x1</t>
        </is>
      </c>
      <c r="B38" s="23" t="inlineStr">
        <is>
          <t>Materials &amp; Labour</t>
        </is>
      </c>
      <c r="C38" s="24" t="n">
        <v>150</v>
      </c>
      <c r="D38" s="25" t="n"/>
      <c r="E38" s="24">
        <f>IF(D38="","",C38*D38)</f>
        <v/>
      </c>
    </row>
    <row r="39">
      <c r="A39" s="23" t="inlineStr">
        <is>
          <t>Fire Door x2</t>
        </is>
      </c>
      <c r="B39" s="23" t="inlineStr">
        <is>
          <t>Materials &amp; Labour</t>
        </is>
      </c>
      <c r="C39" s="24" t="n">
        <v>300</v>
      </c>
      <c r="D39" s="25" t="n"/>
      <c r="E39" s="24">
        <f>IF(D39="","",C39*D39)</f>
        <v/>
      </c>
    </row>
    <row r="40">
      <c r="A40" s="23" t="inlineStr">
        <is>
          <t>Fire Door x3</t>
        </is>
      </c>
      <c r="B40" s="23" t="inlineStr">
        <is>
          <t>Materials &amp; Labour</t>
        </is>
      </c>
      <c r="C40" s="24" t="n">
        <v>450</v>
      </c>
      <c r="D40" s="25" t="n"/>
      <c r="E40" s="24">
        <f>IF(D40="","",C40*D40)</f>
        <v/>
      </c>
    </row>
    <row r="41">
      <c r="A41" s="23" t="inlineStr">
        <is>
          <t xml:space="preserve">Fire Door x4 </t>
        </is>
      </c>
      <c r="B41" s="23" t="inlineStr">
        <is>
          <t>Materials &amp; Labour</t>
        </is>
      </c>
      <c r="C41" s="24" t="n">
        <v>600</v>
      </c>
      <c r="D41" s="25" t="n"/>
      <c r="E41" s="24">
        <f>IF(D41="","",C41*D41)</f>
        <v/>
      </c>
    </row>
    <row r="42">
      <c r="A42" s="23" t="inlineStr">
        <is>
          <t>Fixture and Fittings 3-4 bed</t>
        </is>
      </c>
      <c r="B42" s="23" t="inlineStr">
        <is>
          <t>Materials</t>
        </is>
      </c>
      <c r="C42" s="24" t="n">
        <v>246</v>
      </c>
      <c r="D42" s="25" t="n"/>
      <c r="E42" s="24">
        <f>IF(D42="","",C42*D42)</f>
        <v/>
      </c>
    </row>
    <row r="43">
      <c r="A43" s="23" t="inlineStr">
        <is>
          <t>Flat Roof &amp; Labour</t>
        </is>
      </c>
      <c r="B43" s="23" t="inlineStr">
        <is>
          <t>Materials &amp; Labour</t>
        </is>
      </c>
      <c r="C43" s="24" t="n">
        <v>3500</v>
      </c>
      <c r="D43" s="25" t="n"/>
      <c r="E43" s="24">
        <f>IF(D43="","",C43*D43)</f>
        <v/>
      </c>
    </row>
    <row r="44">
      <c r="A44" s="23" t="inlineStr">
        <is>
          <t>Full Rewire 3 bedroom</t>
        </is>
      </c>
      <c r="B44" s="23" t="inlineStr">
        <is>
          <t>Materials &amp; Labour</t>
        </is>
      </c>
      <c r="C44" s="24" t="n">
        <v>1500</v>
      </c>
      <c r="D44" s="25" t="n"/>
      <c r="E44" s="24">
        <f>IF(D44="","",C44*D44)</f>
        <v/>
      </c>
    </row>
    <row r="45">
      <c r="A45" s="23" t="inlineStr">
        <is>
          <t>Full Rewire 4 bedroom</t>
        </is>
      </c>
      <c r="B45" s="23" t="inlineStr">
        <is>
          <t>Materials &amp; Labour</t>
        </is>
      </c>
      <c r="C45" s="24" t="n">
        <v>1800</v>
      </c>
      <c r="D45" s="25" t="n"/>
      <c r="E45" s="24">
        <f>IF(D45="","",C45*D45)</f>
        <v/>
      </c>
    </row>
    <row r="46">
      <c r="A46" s="23" t="inlineStr">
        <is>
          <t>Gutters</t>
        </is>
      </c>
      <c r="B46" s="23" t="inlineStr">
        <is>
          <t>Materials &amp; Labour</t>
        </is>
      </c>
      <c r="C46" s="24" t="n">
        <v>400</v>
      </c>
      <c r="D46" s="25" t="n"/>
      <c r="E46" s="24">
        <f>IF(D46="","",C46*D46)</f>
        <v/>
      </c>
    </row>
    <row r="47">
      <c r="A47" s="23" t="inlineStr">
        <is>
          <t>HMO Regs 3 Bedroom -</t>
        </is>
      </c>
      <c r="B47" s="23" t="inlineStr">
        <is>
          <t>Materials &amp; Labour</t>
        </is>
      </c>
      <c r="C47" s="24" t="n">
        <v>5000</v>
      </c>
      <c r="D47" s="25" t="n"/>
      <c r="E47" s="24">
        <f>IF(D47="","",C47*D47)</f>
        <v/>
      </c>
    </row>
    <row r="48">
      <c r="A48" s="23" t="inlineStr">
        <is>
          <t>HMO Regs 4 bedroom +</t>
        </is>
      </c>
      <c r="B48" s="23" t="inlineStr">
        <is>
          <t>Materials &amp; Labour</t>
        </is>
      </c>
      <c r="C48" s="24" t="n">
        <v>7500</v>
      </c>
      <c r="D48" s="25" t="n"/>
      <c r="E48" s="24">
        <f>IF(D48="","",C48*D48)</f>
        <v/>
      </c>
    </row>
    <row r="49">
      <c r="A49" s="23" t="inlineStr">
        <is>
          <t>Kitchen - Large</t>
        </is>
      </c>
      <c r="B49" s="23" t="inlineStr">
        <is>
          <t>Materials</t>
        </is>
      </c>
      <c r="C49" s="24" t="n">
        <v>2100</v>
      </c>
      <c r="D49" s="25" t="n"/>
      <c r="E49" s="24">
        <f>IF(D49="","",C49*D49)</f>
        <v/>
      </c>
    </row>
    <row r="50">
      <c r="A50" s="23" t="inlineStr">
        <is>
          <t>Kitchen - Medium</t>
        </is>
      </c>
      <c r="B50" s="23" t="inlineStr">
        <is>
          <t>Materials</t>
        </is>
      </c>
      <c r="C50" s="24" t="n">
        <v>1500</v>
      </c>
      <c r="D50" s="25" t="n"/>
      <c r="E50" s="24">
        <f>IF(D50="","",C50*D50)</f>
        <v/>
      </c>
    </row>
    <row r="51">
      <c r="A51" s="23" t="inlineStr">
        <is>
          <t xml:space="preserve">Kitchen - Small </t>
        </is>
      </c>
      <c r="B51" s="23" t="inlineStr">
        <is>
          <t>Materials</t>
        </is>
      </c>
      <c r="C51" s="24" t="n">
        <v>1300</v>
      </c>
      <c r="D51" s="25" t="n"/>
      <c r="E51" s="24">
        <f>IF(D51="","",C51*D51)</f>
        <v/>
      </c>
    </row>
    <row r="52">
      <c r="A52" s="23" t="inlineStr">
        <is>
          <t>Landscaping 1 day</t>
        </is>
      </c>
      <c r="B52" s="23" t="inlineStr">
        <is>
          <t>Materials &amp; Labour</t>
        </is>
      </c>
      <c r="C52" s="24" t="n">
        <v>200</v>
      </c>
      <c r="D52" s="25" t="n"/>
      <c r="E52" s="24">
        <f>IF(D52="","",C52*D52)</f>
        <v/>
      </c>
    </row>
    <row r="53">
      <c r="A53" s="23" t="inlineStr">
        <is>
          <t>Landscaping 2 days</t>
        </is>
      </c>
      <c r="B53" s="23" t="inlineStr">
        <is>
          <t>Materials &amp; Labour</t>
        </is>
      </c>
      <c r="C53" s="24" t="n">
        <v>400</v>
      </c>
      <c r="D53" s="25" t="n"/>
      <c r="E53" s="24">
        <f>IF(D53="","",C53*D53)</f>
        <v/>
      </c>
    </row>
    <row r="54">
      <c r="A54" s="23" t="inlineStr">
        <is>
          <t>Landscaping 3 days</t>
        </is>
      </c>
      <c r="B54" s="23" t="inlineStr">
        <is>
          <t>Materials &amp; Labour</t>
        </is>
      </c>
      <c r="C54" s="24" t="n">
        <v>600</v>
      </c>
      <c r="D54" s="25" t="n"/>
      <c r="E54" s="24">
        <f>IF(D54="","",C54*D54)</f>
        <v/>
      </c>
    </row>
    <row r="55">
      <c r="A55" s="23" t="inlineStr">
        <is>
          <t>Outbuilding full Refurbish</t>
        </is>
      </c>
      <c r="B55" s="23" t="inlineStr">
        <is>
          <t>Materials &amp; Labour</t>
        </is>
      </c>
      <c r="C55" s="24" t="n">
        <v>1000</v>
      </c>
      <c r="D55" s="25" t="n"/>
      <c r="E55" s="24">
        <f>IF(D55="","",C55*D55)</f>
        <v/>
      </c>
    </row>
    <row r="56">
      <c r="A56" s="23" t="inlineStr">
        <is>
          <t>Paint and Decorate 3 bed</t>
        </is>
      </c>
      <c r="B56" s="23" t="inlineStr">
        <is>
          <t>Materials &amp; Labour</t>
        </is>
      </c>
      <c r="C56" s="24" t="n">
        <v>1400</v>
      </c>
      <c r="D56" s="25" t="n"/>
      <c r="E56" s="24">
        <f>IF(D56="","",C56*D56)</f>
        <v/>
      </c>
    </row>
    <row r="57">
      <c r="A57" s="23" t="inlineStr">
        <is>
          <t>Paint and Decorate 4 bed</t>
        </is>
      </c>
      <c r="B57" s="23" t="inlineStr">
        <is>
          <t>Materials &amp; Labour</t>
        </is>
      </c>
      <c r="C57" s="24" t="n">
        <v>1700</v>
      </c>
      <c r="D57" s="25" t="n"/>
      <c r="E57" s="24">
        <f>IF(D57="","",C57*D57)</f>
        <v/>
      </c>
    </row>
    <row r="58">
      <c r="A58" s="23" t="inlineStr">
        <is>
          <t>Paint and Decorate Apartment</t>
        </is>
      </c>
      <c r="B58" s="23" t="inlineStr">
        <is>
          <t>Materials &amp; Labour</t>
        </is>
      </c>
      <c r="C58" s="24" t="n">
        <v>1200</v>
      </c>
      <c r="D58" s="25" t="n"/>
      <c r="E58" s="24">
        <f>IF(D58="","",C58*D58)</f>
        <v/>
      </c>
    </row>
    <row r="59">
      <c r="A59" s="23" t="inlineStr">
        <is>
          <t>Paint and Decorate HMO</t>
        </is>
      </c>
      <c r="B59" s="23" t="inlineStr">
        <is>
          <t>Materials &amp; Labour</t>
        </is>
      </c>
      <c r="C59" s="24" t="n">
        <v>2000</v>
      </c>
      <c r="D59" s="25" t="n"/>
      <c r="E59" s="24">
        <f>IF(D59="","",C59*D59)</f>
        <v/>
      </c>
    </row>
    <row r="60">
      <c r="A60" s="23" t="inlineStr">
        <is>
          <t>Partial Re-wire</t>
        </is>
      </c>
      <c r="B60" s="23" t="inlineStr">
        <is>
          <t>Materials &amp; Labour</t>
        </is>
      </c>
      <c r="C60" s="24" t="n">
        <v>750</v>
      </c>
      <c r="D60" s="25" t="n"/>
      <c r="E60" s="24">
        <f>IF(D60="","",C60*D60)</f>
        <v/>
      </c>
    </row>
    <row r="61">
      <c r="A61" s="23" t="inlineStr">
        <is>
          <t>Plumbing 2 days</t>
        </is>
      </c>
      <c r="B61" s="23" t="inlineStr">
        <is>
          <t>Labour</t>
        </is>
      </c>
      <c r="C61" s="24" t="n">
        <v>400</v>
      </c>
      <c r="D61" s="25" t="n"/>
      <c r="E61" s="24">
        <f>IF(D61="","",C61*D61)</f>
        <v/>
      </c>
    </row>
    <row r="62">
      <c r="A62" s="23" t="inlineStr">
        <is>
          <t>Plumbing 3 days</t>
        </is>
      </c>
      <c r="B62" s="23" t="inlineStr">
        <is>
          <t>Labour</t>
        </is>
      </c>
      <c r="C62" s="24" t="n">
        <v>600</v>
      </c>
      <c r="D62" s="25" t="n"/>
      <c r="E62" s="24">
        <f>IF(D62="","",C62*D62)</f>
        <v/>
      </c>
    </row>
    <row r="63">
      <c r="A63" s="23" t="inlineStr">
        <is>
          <t xml:space="preserve">Refurb Basic - 3 Bed Terrace </t>
        </is>
      </c>
      <c r="B63" s="23" t="inlineStr">
        <is>
          <t>Materials &amp; Labour</t>
        </is>
      </c>
      <c r="C63" s="24" t="n">
        <v>6000</v>
      </c>
      <c r="D63" s="25" t="n"/>
      <c r="E63" s="24">
        <f>IF(D63="","",C63*D63)</f>
        <v/>
      </c>
    </row>
    <row r="64">
      <c r="A64" s="23" t="inlineStr">
        <is>
          <t>Roof - Repair</t>
        </is>
      </c>
      <c r="B64" s="23" t="inlineStr">
        <is>
          <t>Materials &amp; Labour</t>
        </is>
      </c>
      <c r="C64" s="24" t="n">
        <v>1000</v>
      </c>
      <c r="D64" s="25" t="n"/>
      <c r="E64" s="24">
        <f>IF(D64="","",C64*D64)</f>
        <v/>
      </c>
    </row>
    <row r="65">
      <c r="A65" s="23" t="inlineStr">
        <is>
          <t>Roof - Replacement</t>
        </is>
      </c>
      <c r="B65" s="23" t="inlineStr">
        <is>
          <t>Materials &amp; Labour</t>
        </is>
      </c>
      <c r="C65" s="24" t="n">
        <v>4000</v>
      </c>
      <c r="D65" s="25" t="n"/>
      <c r="E65" s="24">
        <f>IF(D65="","",C65*D65)</f>
        <v/>
      </c>
    </row>
    <row r="66">
      <c r="A66" s="23" t="inlineStr">
        <is>
          <t>Scaffolding 1 side</t>
        </is>
      </c>
      <c r="B66" s="23" t="inlineStr">
        <is>
          <t>Materials &amp; Labour</t>
        </is>
      </c>
      <c r="C66" s="24" t="n">
        <v>1200</v>
      </c>
      <c r="D66" s="25" t="n"/>
      <c r="E66" s="24">
        <f>IF(D66="","",C66*D66)</f>
        <v/>
      </c>
    </row>
    <row r="67">
      <c r="A67" s="23" t="inlineStr">
        <is>
          <t>Scaffolding Front &amp; Back</t>
        </is>
      </c>
      <c r="B67" s="23" t="inlineStr">
        <is>
          <t>Materials &amp; Labour</t>
        </is>
      </c>
      <c r="C67" s="24" t="n">
        <v>1600</v>
      </c>
      <c r="D67" s="25" t="n"/>
      <c r="E67" s="24">
        <f>IF(D67="","",C67*D67)</f>
        <v/>
      </c>
    </row>
    <row r="68">
      <c r="A68" s="23" t="inlineStr">
        <is>
          <t>Skip x 1</t>
        </is>
      </c>
      <c r="B68" s="23" t="inlineStr">
        <is>
          <t>Materials</t>
        </is>
      </c>
      <c r="C68" s="24" t="n">
        <v>300</v>
      </c>
      <c r="D68" s="25" t="n"/>
      <c r="E68" s="24">
        <f>IF(D68="","",C68*D68)</f>
        <v/>
      </c>
    </row>
    <row r="69">
      <c r="A69" s="23" t="inlineStr">
        <is>
          <t>Skip x 2</t>
        </is>
      </c>
      <c r="B69" s="23" t="inlineStr">
        <is>
          <t>Materials</t>
        </is>
      </c>
      <c r="C69" s="24" t="n">
        <v>600</v>
      </c>
      <c r="D69" s="25" t="n"/>
      <c r="E69" s="24">
        <f>IF(D69="","",C69*D69)</f>
        <v/>
      </c>
    </row>
    <row r="70">
      <c r="A70" s="23" t="inlineStr">
        <is>
          <t>Skip x 3</t>
        </is>
      </c>
      <c r="B70" s="23" t="inlineStr">
        <is>
          <t>Materials</t>
        </is>
      </c>
      <c r="C70" s="24" t="n">
        <v>900</v>
      </c>
      <c r="D70" s="25" t="n"/>
      <c r="E70" s="24">
        <f>IF(D70="","",C70*D70)</f>
        <v/>
      </c>
    </row>
    <row r="71">
      <c r="A71" s="23" t="inlineStr">
        <is>
          <t>Tiles Kitchen</t>
        </is>
      </c>
      <c r="B71" s="23" t="inlineStr">
        <is>
          <t>Materials</t>
        </is>
      </c>
      <c r="C71" s="24" t="n">
        <v>240</v>
      </c>
      <c r="D71" s="25" t="n"/>
      <c r="E71" s="24">
        <f>IF(D71="","",C71*D71)</f>
        <v/>
      </c>
    </row>
    <row r="72">
      <c r="A72" s="23" t="inlineStr">
        <is>
          <t>Vinyl Bathroom</t>
        </is>
      </c>
      <c r="B72" s="23" t="inlineStr">
        <is>
          <t>Materials &amp; Labour</t>
        </is>
      </c>
      <c r="C72" s="24" t="n">
        <v>400</v>
      </c>
      <c r="D72" s="25" t="n"/>
      <c r="E72" s="24">
        <f>IF(D72="","",C72*D72)</f>
        <v/>
      </c>
    </row>
    <row r="73">
      <c r="A73" s="23" t="inlineStr">
        <is>
          <t>Vinyl Kitchen</t>
        </is>
      </c>
      <c r="B73" s="23" t="inlineStr">
        <is>
          <t>Materials &amp; Labour</t>
        </is>
      </c>
      <c r="C73" s="24" t="n">
        <v>600</v>
      </c>
      <c r="D73" s="25" t="n"/>
      <c r="E73" s="24">
        <f>IF(D73="","",C73*D73)</f>
        <v/>
      </c>
    </row>
    <row r="74">
      <c r="A74" s="23" t="inlineStr">
        <is>
          <t>Window Bathroom 1</t>
        </is>
      </c>
      <c r="B74" s="23" t="inlineStr">
        <is>
          <t>Materials &amp; Labour</t>
        </is>
      </c>
      <c r="C74" s="24" t="n">
        <v>300</v>
      </c>
      <c r="D74" s="25" t="n"/>
      <c r="E74" s="24">
        <f>IF(D74="","",C74*D74)</f>
        <v/>
      </c>
    </row>
    <row r="75">
      <c r="A75" s="23" t="inlineStr">
        <is>
          <t>Window Bathroom 2</t>
        </is>
      </c>
      <c r="B75" s="23" t="inlineStr">
        <is>
          <t>Materials &amp; Labour</t>
        </is>
      </c>
      <c r="C75" s="24" t="n">
        <v>300</v>
      </c>
      <c r="D75" s="25" t="n"/>
      <c r="E75" s="24">
        <f>IF(D75="","",C75*D75)</f>
        <v/>
      </c>
    </row>
    <row r="76">
      <c r="A76" s="23" t="inlineStr">
        <is>
          <t>Window Bedroom 1</t>
        </is>
      </c>
      <c r="B76" s="23" t="inlineStr">
        <is>
          <t>Materials &amp; Labour</t>
        </is>
      </c>
      <c r="C76" s="24" t="n">
        <v>300</v>
      </c>
      <c r="D76" s="25" t="n"/>
      <c r="E76" s="24">
        <f>IF(D76="","",C76*D76)</f>
        <v/>
      </c>
    </row>
    <row r="77">
      <c r="A77" s="23" t="inlineStr">
        <is>
          <t>Window Bedroom 2</t>
        </is>
      </c>
      <c r="B77" s="23" t="inlineStr">
        <is>
          <t>Materials &amp; Labour</t>
        </is>
      </c>
      <c r="C77" s="24" t="n">
        <v>300</v>
      </c>
      <c r="D77" s="25" t="n"/>
      <c r="E77" s="24">
        <f>IF(D77="","",C77*D77)</f>
        <v/>
      </c>
    </row>
    <row r="78">
      <c r="A78" s="23" t="inlineStr">
        <is>
          <t>Window Bedroom 3</t>
        </is>
      </c>
      <c r="B78" s="23" t="inlineStr">
        <is>
          <t>Materials &amp; Labour</t>
        </is>
      </c>
      <c r="C78" s="24" t="n">
        <v>300</v>
      </c>
      <c r="D78" s="25" t="n"/>
      <c r="E78" s="24">
        <f>IF(D78="","",C78*D78)</f>
        <v/>
      </c>
    </row>
    <row r="79">
      <c r="A79" s="23" t="inlineStr">
        <is>
          <t>Window Bedroom 4</t>
        </is>
      </c>
      <c r="B79" s="23" t="inlineStr">
        <is>
          <t>Materials &amp; Labour</t>
        </is>
      </c>
      <c r="C79" s="24" t="n">
        <v>300</v>
      </c>
      <c r="D79" s="25" t="n"/>
      <c r="E79" s="24">
        <f>IF(D79="","",C79*D79)</f>
        <v/>
      </c>
    </row>
    <row r="80">
      <c r="A80" s="23" t="inlineStr">
        <is>
          <t>Window Kitchen</t>
        </is>
      </c>
      <c r="B80" s="23" t="inlineStr">
        <is>
          <t>Materials &amp; Labour</t>
        </is>
      </c>
      <c r="C80" s="24" t="n">
        <v>300</v>
      </c>
      <c r="D80" s="25" t="n"/>
      <c r="E80" s="24">
        <f>IF(D80="","",C80*D80)</f>
        <v/>
      </c>
    </row>
    <row r="81">
      <c r="A81" s="23" t="inlineStr">
        <is>
          <t>Window Reception Room 1</t>
        </is>
      </c>
      <c r="B81" s="23" t="inlineStr">
        <is>
          <t>Materials &amp; Labour</t>
        </is>
      </c>
      <c r="C81" s="24" t="n">
        <v>300</v>
      </c>
      <c r="D81" s="25" t="n"/>
      <c r="E81" s="24">
        <f>IF(D81="","",C81*D81)</f>
        <v/>
      </c>
    </row>
    <row r="82">
      <c r="A82" s="23" t="inlineStr">
        <is>
          <t>Window Reception Room 2</t>
        </is>
      </c>
      <c r="B82" s="23" t="inlineStr">
        <is>
          <t>Materials &amp; Labour</t>
        </is>
      </c>
      <c r="C82" s="24" t="n">
        <v>300</v>
      </c>
      <c r="D82" s="25" t="n"/>
      <c r="E82" s="24">
        <f>IF(D82="","",C82*D82)</f>
        <v/>
      </c>
    </row>
    <row r="83">
      <c r="A83" s="23" t="inlineStr">
        <is>
          <t>Windows Double Glaze - 3 Bedroom</t>
        </is>
      </c>
      <c r="B83" s="23" t="inlineStr">
        <is>
          <t>Materials &amp; Labour</t>
        </is>
      </c>
      <c r="C83" s="24" t="n">
        <v>4300</v>
      </c>
      <c r="D83" s="25" t="n"/>
      <c r="E83" s="24">
        <f>IF(D83="","",C83*D83)</f>
        <v/>
      </c>
    </row>
    <row r="84">
      <c r="A84" s="23" t="inlineStr">
        <is>
          <t>Windows Double Glaze - 4 Bedroom</t>
        </is>
      </c>
      <c r="B84" s="23" t="inlineStr">
        <is>
          <t>Materials &amp; Labour</t>
        </is>
      </c>
      <c r="C84" s="24" t="n">
        <v>5000</v>
      </c>
      <c r="D84" s="25" t="n"/>
      <c r="E84" s="24">
        <f>IF(D84="","",C84*D84)</f>
        <v/>
      </c>
    </row>
    <row r="85">
      <c r="A85" s="23" t="inlineStr">
        <is>
          <t>Windows Double Glaze - Apartment</t>
        </is>
      </c>
      <c r="B85" s="23" t="inlineStr">
        <is>
          <t>Materials &amp; Labour</t>
        </is>
      </c>
      <c r="C85" s="24" t="n">
        <v>3000</v>
      </c>
      <c r="D85" s="25" t="n"/>
      <c r="E85" s="24">
        <f>IF(D85="","",C85*D85)</f>
        <v/>
      </c>
    </row>
    <row r="86">
      <c r="A86" s="26" t="inlineStr">
        <is>
          <t>Refurb total</t>
        </is>
      </c>
      <c r="E86" s="27">
        <f>SUM(E5:E85)</f>
        <v/>
      </c>
    </row>
  </sheetData>
  <mergeCells count="3">
    <mergeCell ref="A2:E2"/>
    <mergeCell ref="A1:E1"/>
    <mergeCell ref="A86:D8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 outlineLevelCol="0"/>
  <cols>
    <col width="30" customWidth="1" min="1" max="1"/>
    <col width="44" customWidth="1" min="2" max="2"/>
    <col width="60" customWidth="1" min="3" max="3"/>
  </cols>
  <sheetData>
    <row r="1">
      <c r="A1" s="28" t="inlineStr">
        <is>
          <t>STAMP DUTY (SDLT): ENGLAND AND NORTHERN IRELAND, RESIDENTIAL</t>
        </is>
      </c>
    </row>
    <row r="3">
      <c r="A3" s="26" t="inlineStr">
        <is>
          <t>Portion of the price</t>
        </is>
      </c>
      <c r="B3" t="inlineStr">
        <is>
          <t>Rate</t>
        </is>
      </c>
      <c r="C3" t="inlineStr"/>
    </row>
    <row r="4">
      <c r="A4" s="29" t="inlineStr">
        <is>
          <t>Up to £125,000</t>
        </is>
      </c>
      <c r="B4" t="inlineStr">
        <is>
          <t>0%</t>
        </is>
      </c>
      <c r="C4" t="inlineStr"/>
    </row>
    <row r="5">
      <c r="A5" s="29" t="inlineStr">
        <is>
          <t>£125,001 to £250,000</t>
        </is>
      </c>
      <c r="B5" t="inlineStr">
        <is>
          <t>2%</t>
        </is>
      </c>
      <c r="C5" t="inlineStr"/>
    </row>
    <row r="6">
      <c r="A6" s="29" t="inlineStr">
        <is>
          <t>£250,001 to £925,000</t>
        </is>
      </c>
      <c r="B6" t="inlineStr">
        <is>
          <t>5%</t>
        </is>
      </c>
      <c r="C6" t="inlineStr"/>
    </row>
    <row r="7">
      <c r="A7" s="29" t="inlineStr">
        <is>
          <t>£925,001 to £1.5 million</t>
        </is>
      </c>
      <c r="B7" t="inlineStr">
        <is>
          <t>10%</t>
        </is>
      </c>
      <c r="C7" t="inlineStr"/>
    </row>
    <row r="8">
      <c r="A8" s="29" t="inlineStr">
        <is>
          <t>Above £1.5 million</t>
        </is>
      </c>
      <c r="B8" t="inlineStr">
        <is>
          <t>12%</t>
        </is>
      </c>
      <c r="C8" t="inlineStr"/>
    </row>
    <row r="9">
      <c r="A9" s="29" t="inlineStr"/>
      <c r="B9" t="inlineStr"/>
      <c r="C9" t="inlineStr"/>
    </row>
    <row r="10">
      <c r="A10" s="29" t="inlineStr">
        <is>
          <t>Additional property</t>
        </is>
      </c>
      <c r="B10" t="inlineStr">
        <is>
          <t>+5% on the whole price</t>
        </is>
      </c>
      <c r="C10" t="inlineStr">
        <is>
          <t>Usually applies if you will own more than one home; not under £40,000</t>
        </is>
      </c>
    </row>
    <row r="11">
      <c r="A11" s="29" t="inlineStr">
        <is>
          <t>Scotland and Wales</t>
        </is>
      </c>
      <c r="B11" t="inlineStr">
        <is>
          <t>Not covered</t>
        </is>
      </c>
      <c r="C11" t="inlineStr">
        <is>
          <t>Enter your LBTT / LTT figure in 'Stamp duty, your own figure'</t>
        </is>
      </c>
    </row>
    <row r="12">
      <c r="A12" s="29" t="inlineStr">
        <is>
          <t>Source</t>
        </is>
      </c>
      <c r="B12" t="inlineStr">
        <is>
          <t>gov.uk/stamp-duty-land-tax/residential-property-rates</t>
        </is>
      </c>
      <c r="C12" t="inlineStr">
        <is>
          <t>Rates from 1 April 2025; checked 25 October 2026</t>
        </is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 outlineLevelCol="0"/>
  <cols>
    <col width="30" customWidth="1" min="1" max="1"/>
    <col width="30" customWidth="1" min="2" max="2"/>
    <col width="30" customWidth="1" min="3" max="3"/>
    <col width="30" customWidth="1" min="4" max="4"/>
  </cols>
  <sheetData>
    <row r="1">
      <c r="A1" s="28" t="inlineStr">
        <is>
          <t>HOW THIS SPREADSHEET WORKS</t>
        </is>
      </c>
    </row>
    <row r="3">
      <c r="A3" s="26" t="inlineStr">
        <is>
          <t>Your numbers only</t>
        </is>
      </c>
    </row>
    <row r="4" ht="40" customHeight="1">
      <c r="A4" s="30" t="inlineStr">
        <is>
          <t>Every input on the Template tab starts empty. Nothing is assumed: no rates, rents or costs are filled in for you. Stamp duty is the only figure worked out, and you can override it.</t>
        </is>
      </c>
    </row>
    <row r="6">
      <c r="A6" s="26" t="inlineStr">
        <is>
          <t>Same arithmetic as the calculator</t>
        </is>
      </c>
    </row>
    <row r="7" ht="40" customHeight="1">
      <c r="A7" s="30" t="inlineStr">
        <is>
          <t>Each column uses the formulas of the calculator at dealanalyser.co.uk. HMO has its own management and running costs, as it does in the calculator.</t>
        </is>
      </c>
    </row>
    <row r="9">
      <c r="A9" s="26" t="inlineStr">
        <is>
          <t>Return on money in</t>
        </is>
      </c>
    </row>
    <row r="10" ht="40" customHeight="1">
      <c r="A10" s="30" t="inlineStr">
        <is>
          <t>A year's cashflow divided by the cash you put in (for BRRR, the money left in after the refinance; for a flip, the profit divided by the cash you put in).</t>
        </is>
      </c>
    </row>
    <row r="12">
      <c r="A12" s="26" t="inlineStr">
        <is>
          <t>Gross yield</t>
        </is>
      </c>
    </row>
    <row r="13" ht="40" customHeight="1">
      <c r="A13" s="30" t="inlineStr">
        <is>
          <t>A year's rent divided by the purchase price.</t>
        </is>
      </c>
    </row>
    <row r="15">
      <c r="A15" s="26" t="inlineStr">
        <is>
          <t>No verdicts</t>
        </is>
      </c>
    </row>
    <row r="16" ht="40" customHeight="1">
      <c r="A16" s="30" t="inlineStr">
        <is>
          <t>No traffic lights, no 'good deal' badges, no maximum offer price. The numbers sit side by side; you make the call.</t>
        </is>
      </c>
    </row>
    <row r="18">
      <c r="A18" s="26" t="inlineStr">
        <is>
          <t>Market data</t>
        </is>
      </c>
    </row>
    <row r="19" ht="40" customHeight="1">
      <c r="A19" s="30" t="inlineStr">
        <is>
          <t>For sold prices, room rents and price history, see BrickSift: https://bricksift.co.uk</t>
        </is>
      </c>
    </row>
  </sheetData>
  <mergeCells count="7">
    <mergeCell ref="A1:D1"/>
    <mergeCell ref="A4:D4"/>
    <mergeCell ref="A7:D7"/>
    <mergeCell ref="A16:D16"/>
    <mergeCell ref="A19:D19"/>
    <mergeCell ref="A10:D10"/>
    <mergeCell ref="A13:D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2026-10-25T19:19:35Z</dcterms:created>
  <dcterms:modified xmlns:dcterms="http://purl.org/dc/terms/" xmlns:xsi="http://www.w3.org/2001/XMLSchema-instance" xsi:type="dcterms:W3CDTF">2026-10-25T19:19:35Z</dcterms:modified>
</cp:coreProperties>
</file>